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Z:\STODMARSH &amp; WATER ISSUES\Credit Ledger\"/>
    </mc:Choice>
  </mc:AlternateContent>
  <xr:revisionPtr revIDLastSave="0" documentId="13_ncr:1_{97355989-CCFC-4010-AC6B-C95FB7218099}" xr6:coauthVersionLast="47" xr6:coauthVersionMax="47" xr10:uidLastSave="{00000000-0000-0000-0000-000000000000}"/>
  <workbookProtection workbookAlgorithmName="SHA-512" workbookHashValue="U0RRI70R7DY8Pi66+jD7tm2B2tSjxdZ0F0Jv1Nd0b76AB1aIi/ZYEi2Tdx/SGFVN13BdXVvzzIHP2DxN1CRJpQ==" workbookSaltValue="Areg5fjpabUjhF+0/uZc0Q==" workbookSpinCount="100000" lockStructure="1"/>
  <bookViews>
    <workbookView xWindow="-108" yWindow="-108" windowWidth="23256" windowHeight="12456" activeTab="4" xr2:uid="{FA803DB0-6BCF-4275-BCAF-8D489DA72F02}"/>
  </bookViews>
  <sheets>
    <sheet name="Background data" sheetId="2" r:id="rId1"/>
    <sheet name="Mitigation - Retrofitting" sheetId="1" r:id="rId2"/>
    <sheet name="Mitigation - Totals" sheetId="4" r:id="rId3"/>
    <sheet name="Planning applications" sheetId="3" r:id="rId4"/>
    <sheet name="Credits - Totals" sheetId="6" r:id="rId5"/>
  </sheets>
  <definedNames>
    <definedName name="_xlnm._FilterDatabase" localSheetId="1" hidden="1">'Mitigation - Retrofitting'!$A$4:$M$1468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J1465" i="1"/>
  <c r="E25" i="3" l="1"/>
  <c r="C6" i="6" s="1"/>
  <c r="F25" i="3"/>
  <c r="D6" i="6" s="1"/>
  <c r="G25" i="3"/>
  <c r="E6" i="6" s="1"/>
  <c r="I25" i="3"/>
  <c r="B7" i="6" s="1"/>
  <c r="J25" i="3"/>
  <c r="C7" i="6" s="1"/>
  <c r="K25" i="3"/>
  <c r="L25" i="3"/>
  <c r="E7" i="6" s="1"/>
  <c r="D25" i="3"/>
  <c r="B6" i="6" s="1"/>
  <c r="D7" i="6"/>
  <c r="I12" i="1" l="1"/>
  <c r="I13" i="1"/>
  <c r="I14" i="1"/>
  <c r="I15" i="1"/>
  <c r="I103" i="1"/>
  <c r="I133" i="1"/>
  <c r="I146" i="1"/>
  <c r="I143" i="1"/>
  <c r="I154" i="1"/>
  <c r="I169" i="1"/>
  <c r="I171" i="1"/>
  <c r="I181" i="1"/>
  <c r="I183" i="1"/>
  <c r="I184" i="1"/>
  <c r="I185" i="1"/>
  <c r="I200" i="1"/>
  <c r="I287" i="1"/>
  <c r="I708" i="1"/>
  <c r="I714" i="1"/>
  <c r="I762" i="1"/>
  <c r="I18" i="1"/>
  <c r="I21" i="1"/>
  <c r="I23" i="1"/>
  <c r="I26" i="1"/>
  <c r="I25" i="1"/>
  <c r="I42" i="1"/>
  <c r="I45" i="1"/>
  <c r="I138" i="1"/>
  <c r="I191" i="1"/>
  <c r="I193" i="1"/>
  <c r="I204" i="1"/>
  <c r="I201" i="1"/>
  <c r="I595" i="1"/>
  <c r="I649" i="1"/>
  <c r="I646" i="1"/>
  <c r="I5" i="1"/>
  <c r="I6" i="1"/>
  <c r="I20" i="1"/>
  <c r="I43" i="1"/>
  <c r="I81" i="1"/>
  <c r="I86" i="1"/>
  <c r="I104" i="1"/>
  <c r="I109" i="1"/>
  <c r="I114" i="1"/>
  <c r="I115" i="1"/>
  <c r="I130" i="1"/>
  <c r="I131" i="1"/>
  <c r="I135" i="1"/>
  <c r="I155" i="1"/>
  <c r="I158" i="1"/>
  <c r="I163" i="1"/>
  <c r="I166" i="1"/>
  <c r="I188" i="1"/>
  <c r="I251" i="1"/>
  <c r="I256" i="1"/>
  <c r="I260" i="1"/>
  <c r="I261" i="1"/>
  <c r="I395" i="1"/>
  <c r="I394" i="1"/>
  <c r="I393" i="1"/>
  <c r="I392" i="1"/>
  <c r="I391" i="1"/>
  <c r="I386" i="1"/>
  <c r="I385" i="1"/>
  <c r="I384" i="1"/>
  <c r="I376" i="1"/>
  <c r="I369" i="1"/>
  <c r="I367" i="1"/>
  <c r="I363" i="1"/>
  <c r="I359" i="1"/>
  <c r="I358" i="1"/>
  <c r="I357" i="1"/>
  <c r="I354" i="1"/>
  <c r="I353" i="1"/>
  <c r="I351" i="1"/>
  <c r="I349" i="1"/>
  <c r="I348" i="1"/>
  <c r="I347" i="1"/>
  <c r="I346" i="1"/>
  <c r="I345" i="1"/>
  <c r="I344" i="1"/>
  <c r="I343" i="1"/>
  <c r="I340" i="1"/>
  <c r="I339" i="1"/>
  <c r="I751" i="1"/>
  <c r="I753" i="1"/>
  <c r="I757" i="1"/>
  <c r="I29" i="1"/>
  <c r="I46" i="1"/>
  <c r="I50" i="1"/>
  <c r="I53" i="1"/>
  <c r="I58" i="1"/>
  <c r="I60" i="1"/>
  <c r="I202" i="1"/>
  <c r="I237" i="1"/>
  <c r="I275" i="1"/>
  <c r="I292" i="1"/>
  <c r="I389" i="1"/>
  <c r="I388" i="1"/>
  <c r="I383" i="1"/>
  <c r="I382" i="1"/>
  <c r="I381" i="1"/>
  <c r="I380" i="1"/>
  <c r="I379" i="1"/>
  <c r="I377" i="1"/>
  <c r="I375" i="1"/>
  <c r="I374" i="1"/>
  <c r="I373" i="1"/>
  <c r="I372" i="1"/>
  <c r="I371" i="1"/>
  <c r="I370" i="1"/>
  <c r="I356" i="1"/>
  <c r="I352" i="1"/>
  <c r="I342" i="1"/>
  <c r="I341" i="1"/>
  <c r="I746" i="1"/>
  <c r="I744" i="1"/>
  <c r="I743" i="1"/>
  <c r="I752" i="1"/>
  <c r="I755" i="1"/>
  <c r="I761" i="1"/>
  <c r="I44" i="1"/>
  <c r="I59" i="1"/>
  <c r="I78" i="1"/>
  <c r="I132" i="1"/>
  <c r="I196" i="1"/>
  <c r="I197" i="1"/>
  <c r="I203" i="1"/>
  <c r="I214" i="1"/>
  <c r="I215" i="1"/>
  <c r="I218" i="1"/>
  <c r="I208" i="1"/>
  <c r="I235" i="1"/>
  <c r="I334" i="1"/>
  <c r="I390" i="1"/>
  <c r="I387" i="1"/>
  <c r="I368" i="1"/>
  <c r="I366" i="1"/>
  <c r="I365" i="1"/>
  <c r="I362" i="1"/>
  <c r="I629" i="1"/>
  <c r="I627" i="1"/>
  <c r="I634" i="1"/>
  <c r="I699" i="1"/>
  <c r="I733" i="1"/>
  <c r="I229" i="1"/>
  <c r="I296" i="1"/>
  <c r="I364" i="1"/>
  <c r="I360" i="1"/>
  <c r="I355" i="1"/>
  <c r="I416" i="1"/>
  <c r="I626" i="1"/>
  <c r="I628" i="1"/>
  <c r="I710" i="1"/>
  <c r="I711" i="1"/>
  <c r="I220" i="1"/>
  <c r="I225" i="1"/>
  <c r="I226" i="1"/>
  <c r="I242" i="1"/>
  <c r="I243" i="1"/>
  <c r="I244" i="1"/>
  <c r="I434" i="1"/>
  <c r="I725" i="1"/>
  <c r="I721" i="1"/>
  <c r="I728" i="1"/>
  <c r="I709" i="1"/>
  <c r="I730" i="1"/>
  <c r="I734" i="1"/>
  <c r="I745" i="1"/>
  <c r="I47" i="1"/>
  <c r="I69" i="1"/>
  <c r="I72" i="1"/>
  <c r="I102" i="1"/>
  <c r="I178" i="1"/>
  <c r="I199" i="1"/>
  <c r="I228" i="1"/>
  <c r="I227" i="1"/>
  <c r="I247" i="1"/>
  <c r="I248" i="1"/>
  <c r="I310" i="1"/>
  <c r="I308" i="1"/>
  <c r="I307" i="1"/>
  <c r="I306" i="1"/>
  <c r="I315" i="1"/>
  <c r="I314" i="1"/>
  <c r="I313" i="1"/>
  <c r="I322" i="1"/>
  <c r="I321" i="1"/>
  <c r="I318" i="1"/>
  <c r="I361" i="1"/>
  <c r="I422" i="1"/>
  <c r="I421" i="1"/>
  <c r="I420" i="1"/>
  <c r="I418" i="1"/>
  <c r="I624" i="1"/>
  <c r="I644" i="1"/>
  <c r="I643" i="1"/>
  <c r="I666" i="1"/>
  <c r="I665" i="1"/>
  <c r="I683" i="1"/>
  <c r="I717" i="1"/>
  <c r="I718" i="1"/>
  <c r="I720" i="1"/>
  <c r="I735" i="1"/>
  <c r="I68" i="1"/>
  <c r="I63" i="1"/>
  <c r="I159" i="1"/>
  <c r="I211" i="1"/>
  <c r="I223" i="1"/>
  <c r="I289" i="1"/>
  <c r="I320" i="1"/>
  <c r="I323" i="1"/>
  <c r="I335" i="1"/>
  <c r="I419" i="1"/>
  <c r="I613" i="1"/>
  <c r="I612" i="1"/>
  <c r="I611" i="1"/>
  <c r="I625" i="1"/>
  <c r="I642" i="1"/>
  <c r="I667" i="1"/>
  <c r="I676" i="1"/>
  <c r="I675" i="1"/>
  <c r="I670" i="1"/>
  <c r="I690" i="1"/>
  <c r="I684" i="1"/>
  <c r="I8" i="1"/>
  <c r="I9" i="1"/>
  <c r="I16" i="1"/>
  <c r="I17" i="1"/>
  <c r="I33" i="1"/>
  <c r="I32" i="1"/>
  <c r="I65" i="1"/>
  <c r="I66" i="1"/>
  <c r="I67" i="1"/>
  <c r="I174" i="1"/>
  <c r="I187" i="1"/>
  <c r="I213" i="1"/>
  <c r="I206" i="1"/>
  <c r="I231" i="1"/>
  <c r="I268" i="1"/>
  <c r="I309" i="1"/>
  <c r="I324" i="1"/>
  <c r="I333" i="1"/>
  <c r="I350" i="1"/>
  <c r="I414" i="1"/>
  <c r="I431" i="1"/>
  <c r="I444" i="1"/>
  <c r="I443" i="1"/>
  <c r="I640" i="1"/>
  <c r="I636" i="1"/>
  <c r="I660" i="1"/>
  <c r="I657" i="1"/>
  <c r="I669" i="1"/>
  <c r="I679" i="1"/>
  <c r="I672" i="1"/>
  <c r="I685" i="1"/>
  <c r="I741" i="1"/>
  <c r="I760" i="1"/>
  <c r="I791" i="1"/>
  <c r="I952" i="1"/>
  <c r="I10" i="1"/>
  <c r="I233" i="1"/>
  <c r="I246" i="1"/>
  <c r="I298" i="1"/>
  <c r="I404" i="1"/>
  <c r="I403" i="1"/>
  <c r="I402" i="1"/>
  <c r="I401" i="1"/>
  <c r="I399" i="1"/>
  <c r="I417" i="1"/>
  <c r="I441" i="1"/>
  <c r="I436" i="1"/>
  <c r="I442" i="1"/>
  <c r="I617" i="1"/>
  <c r="I614" i="1"/>
  <c r="I596" i="1"/>
  <c r="I648" i="1"/>
  <c r="I647" i="1"/>
  <c r="I664" i="1"/>
  <c r="I687" i="1"/>
  <c r="I686" i="1"/>
  <c r="I706" i="1"/>
  <c r="I705" i="1"/>
  <c r="I726" i="1"/>
  <c r="I722" i="1"/>
  <c r="I737" i="1"/>
  <c r="I378" i="1"/>
  <c r="I77" i="1"/>
  <c r="I165" i="1"/>
  <c r="I252" i="1"/>
  <c r="I272" i="1"/>
  <c r="I297" i="1"/>
  <c r="I302" i="1"/>
  <c r="I397" i="1"/>
  <c r="I406" i="1"/>
  <c r="I400" i="1"/>
  <c r="I616" i="1"/>
  <c r="I615" i="1"/>
  <c r="I609" i="1"/>
  <c r="I603" i="1"/>
  <c r="I601" i="1"/>
  <c r="I600" i="1"/>
  <c r="I597" i="1"/>
  <c r="I621" i="1"/>
  <c r="I620" i="1"/>
  <c r="I652" i="1"/>
  <c r="I658" i="1"/>
  <c r="I655" i="1"/>
  <c r="I668" i="1"/>
  <c r="I698" i="1"/>
  <c r="I695" i="1"/>
  <c r="I694" i="1"/>
  <c r="I693" i="1"/>
  <c r="I704" i="1"/>
  <c r="I1089" i="1"/>
  <c r="I28" i="1"/>
  <c r="I30" i="1"/>
  <c r="I61" i="1"/>
  <c r="I82" i="1"/>
  <c r="I148" i="1"/>
  <c r="I207" i="1"/>
  <c r="I274" i="1"/>
  <c r="I283" i="1"/>
  <c r="I290" i="1"/>
  <c r="I413" i="1"/>
  <c r="I449" i="1"/>
  <c r="I447" i="1"/>
  <c r="I608" i="1"/>
  <c r="I607" i="1"/>
  <c r="I606" i="1"/>
  <c r="I605" i="1"/>
  <c r="I661" i="1"/>
  <c r="I659" i="1"/>
  <c r="I682" i="1"/>
  <c r="I736" i="1"/>
  <c r="I11" i="1"/>
  <c r="I71" i="1"/>
  <c r="I90" i="1"/>
  <c r="I160" i="1"/>
  <c r="I194" i="1"/>
  <c r="I209" i="1"/>
  <c r="I271" i="1"/>
  <c r="I282" i="1"/>
  <c r="I286" i="1"/>
  <c r="I428" i="1"/>
  <c r="I433" i="1"/>
  <c r="I446" i="1"/>
  <c r="I604" i="1"/>
  <c r="I602" i="1"/>
  <c r="I598" i="1"/>
  <c r="I631" i="1"/>
  <c r="I654" i="1"/>
  <c r="I673" i="1"/>
  <c r="I702" i="1"/>
  <c r="I713" i="1"/>
  <c r="I729" i="1"/>
  <c r="I747" i="1"/>
  <c r="I750" i="1"/>
  <c r="I749" i="1"/>
  <c r="I754" i="1"/>
  <c r="I179" i="1"/>
  <c r="I34" i="1"/>
  <c r="I37" i="1"/>
  <c r="I40" i="1"/>
  <c r="I39" i="1"/>
  <c r="I70" i="1"/>
  <c r="I74" i="1"/>
  <c r="I84" i="1"/>
  <c r="I95" i="1"/>
  <c r="I147" i="1"/>
  <c r="I254" i="1"/>
  <c r="I276" i="1"/>
  <c r="I281" i="1"/>
  <c r="I303" i="1"/>
  <c r="I312" i="1"/>
  <c r="I410" i="1"/>
  <c r="I610" i="1"/>
  <c r="I633" i="1"/>
  <c r="I632" i="1"/>
  <c r="I681" i="1"/>
  <c r="I707" i="1"/>
  <c r="I716" i="1"/>
  <c r="I715" i="1"/>
  <c r="I727" i="1"/>
  <c r="I756" i="1"/>
  <c r="I758" i="1"/>
  <c r="I36" i="1"/>
  <c r="I22" i="1"/>
  <c r="I79" i="1"/>
  <c r="I221" i="1"/>
  <c r="I222" i="1"/>
  <c r="I278" i="1"/>
  <c r="I293" i="1"/>
  <c r="I295" i="1"/>
  <c r="I305" i="1"/>
  <c r="I411" i="1"/>
  <c r="I432" i="1"/>
  <c r="I439" i="1"/>
  <c r="I438" i="1"/>
  <c r="I435" i="1"/>
  <c r="I701" i="1"/>
  <c r="I723" i="1"/>
  <c r="I731" i="1"/>
  <c r="I763" i="1"/>
  <c r="I772" i="1"/>
  <c r="I793" i="1"/>
  <c r="I845" i="1"/>
  <c r="I858" i="1"/>
  <c r="I857" i="1"/>
  <c r="I1004" i="1"/>
  <c r="I995" i="1"/>
  <c r="I996" i="1"/>
  <c r="I41" i="1"/>
  <c r="I277" i="1"/>
  <c r="I291" i="1"/>
  <c r="I300" i="1"/>
  <c r="I311" i="1"/>
  <c r="I703" i="1"/>
  <c r="I771" i="1"/>
  <c r="I766" i="1"/>
  <c r="I767" i="1"/>
  <c r="I774" i="1"/>
  <c r="I842" i="1"/>
  <c r="I856" i="1"/>
  <c r="I871" i="1"/>
  <c r="I863" i="1"/>
  <c r="I1000" i="1"/>
  <c r="I1011" i="1"/>
  <c r="I1014" i="1"/>
  <c r="I1015" i="1"/>
  <c r="I1007" i="1"/>
  <c r="I1009" i="1"/>
  <c r="I1010" i="1"/>
  <c r="I150" i="1"/>
  <c r="I153" i="1"/>
  <c r="I712" i="1"/>
  <c r="I719" i="1"/>
  <c r="I764" i="1"/>
  <c r="I779" i="1"/>
  <c r="I786" i="1"/>
  <c r="I805" i="1"/>
  <c r="I801" i="1"/>
  <c r="I810" i="1"/>
  <c r="I811" i="1"/>
  <c r="I812" i="1"/>
  <c r="I822" i="1"/>
  <c r="I827" i="1"/>
  <c r="I851" i="1"/>
  <c r="I854" i="1"/>
  <c r="I893" i="1"/>
  <c r="I906" i="1"/>
  <c r="I954" i="1"/>
  <c r="I956" i="1"/>
  <c r="I958" i="1"/>
  <c r="I992" i="1"/>
  <c r="I993" i="1"/>
  <c r="I997" i="1"/>
  <c r="I1001" i="1"/>
  <c r="I1097" i="1"/>
  <c r="I1103" i="1"/>
  <c r="I688" i="1"/>
  <c r="I765" i="1"/>
  <c r="I768" i="1"/>
  <c r="I773" i="1"/>
  <c r="I775" i="1"/>
  <c r="I778" i="1"/>
  <c r="I785" i="1"/>
  <c r="I798" i="1"/>
  <c r="I803" i="1"/>
  <c r="I809" i="1"/>
  <c r="I813" i="1"/>
  <c r="I814" i="1"/>
  <c r="I817" i="1"/>
  <c r="I820" i="1"/>
  <c r="I853" i="1"/>
  <c r="I875" i="1"/>
  <c r="I873" i="1"/>
  <c r="I883" i="1"/>
  <c r="I884" i="1"/>
  <c r="I903" i="1"/>
  <c r="I905" i="1"/>
  <c r="I896" i="1"/>
  <c r="I899" i="1"/>
  <c r="I901" i="1"/>
  <c r="I932" i="1"/>
  <c r="I926" i="1"/>
  <c r="I927" i="1"/>
  <c r="I933" i="1"/>
  <c r="I939" i="1"/>
  <c r="I940" i="1"/>
  <c r="I941" i="1"/>
  <c r="I1002" i="1"/>
  <c r="I1003" i="1"/>
  <c r="I1020" i="1"/>
  <c r="I338" i="1"/>
  <c r="I770" i="1"/>
  <c r="I780" i="1"/>
  <c r="I783" i="1"/>
  <c r="I800" i="1"/>
  <c r="I816" i="1"/>
  <c r="I806" i="1"/>
  <c r="I823" i="1"/>
  <c r="I829" i="1"/>
  <c r="I830" i="1"/>
  <c r="I831" i="1"/>
  <c r="I833" i="1"/>
  <c r="I834" i="1"/>
  <c r="I841" i="1"/>
  <c r="I859" i="1"/>
  <c r="I881" i="1"/>
  <c r="I882" i="1"/>
  <c r="I885" i="1"/>
  <c r="I886" i="1"/>
  <c r="I887" i="1"/>
  <c r="I888" i="1"/>
  <c r="I907" i="1"/>
  <c r="I898" i="1"/>
  <c r="I909" i="1"/>
  <c r="I911" i="1"/>
  <c r="I925" i="1"/>
  <c r="I929" i="1"/>
  <c r="I931" i="1"/>
  <c r="I942" i="1"/>
  <c r="I949" i="1"/>
  <c r="I972" i="1"/>
  <c r="I964" i="1"/>
  <c r="I1008" i="1"/>
  <c r="I1038" i="1"/>
  <c r="I1101" i="1"/>
  <c r="I1104" i="1"/>
  <c r="I224" i="1"/>
  <c r="I787" i="1"/>
  <c r="I797" i="1"/>
  <c r="I799" i="1"/>
  <c r="I826" i="1"/>
  <c r="I894" i="1"/>
  <c r="I913" i="1"/>
  <c r="I916" i="1"/>
  <c r="I968" i="1"/>
  <c r="I969" i="1"/>
  <c r="I979" i="1"/>
  <c r="I985" i="1"/>
  <c r="I1035" i="1"/>
  <c r="I1040" i="1"/>
  <c r="I1048" i="1"/>
  <c r="I1075" i="1"/>
  <c r="I1070" i="1"/>
  <c r="I1073" i="1"/>
  <c r="I1082" i="1"/>
  <c r="I1083" i="1"/>
  <c r="I1085" i="1"/>
  <c r="I1086" i="1"/>
  <c r="I1102" i="1"/>
  <c r="I1106" i="1"/>
  <c r="I1109" i="1"/>
  <c r="I1112" i="1"/>
  <c r="I1113" i="1"/>
  <c r="I1117" i="1"/>
  <c r="I52" i="1"/>
  <c r="I219" i="1"/>
  <c r="I424" i="1"/>
  <c r="I662" i="1"/>
  <c r="I790" i="1"/>
  <c r="I843" i="1"/>
  <c r="I846" i="1"/>
  <c r="I861" i="1"/>
  <c r="I868" i="1"/>
  <c r="I912" i="1"/>
  <c r="I918" i="1"/>
  <c r="I921" i="1"/>
  <c r="I930" i="1"/>
  <c r="I943" i="1"/>
  <c r="I945" i="1"/>
  <c r="I962" i="1"/>
  <c r="I987" i="1"/>
  <c r="I988" i="1"/>
  <c r="I989" i="1"/>
  <c r="I1029" i="1"/>
  <c r="I1068" i="1"/>
  <c r="I1072" i="1"/>
  <c r="I1091" i="1"/>
  <c r="I1096" i="1"/>
  <c r="I1105" i="1"/>
  <c r="I1118" i="1"/>
  <c r="I1121" i="1"/>
  <c r="I1127" i="1"/>
  <c r="I232" i="1"/>
  <c r="I781" i="1"/>
  <c r="I794" i="1"/>
  <c r="I832" i="1"/>
  <c r="I835" i="1"/>
  <c r="I838" i="1"/>
  <c r="I876" i="1"/>
  <c r="I915" i="1"/>
  <c r="I919" i="1"/>
  <c r="I920" i="1"/>
  <c r="I922" i="1"/>
  <c r="I963" i="1"/>
  <c r="I973" i="1"/>
  <c r="I974" i="1"/>
  <c r="I975" i="1"/>
  <c r="I977" i="1"/>
  <c r="I978" i="1"/>
  <c r="I980" i="1"/>
  <c r="I982" i="1"/>
  <c r="I983" i="1"/>
  <c r="I1024" i="1"/>
  <c r="I1063" i="1"/>
  <c r="I1065" i="1"/>
  <c r="I1067" i="1"/>
  <c r="I1078" i="1"/>
  <c r="I1079" i="1"/>
  <c r="I1094" i="1"/>
  <c r="I1095" i="1"/>
  <c r="I1124" i="1"/>
  <c r="I1125" i="1"/>
  <c r="I1126" i="1"/>
  <c r="I407" i="1"/>
  <c r="I429" i="1"/>
  <c r="I678" i="1"/>
  <c r="I680" i="1"/>
  <c r="I759" i="1"/>
  <c r="I782" i="1"/>
  <c r="I784" i="1"/>
  <c r="I850" i="1"/>
  <c r="I874" i="1"/>
  <c r="I890" i="1"/>
  <c r="I908" i="1"/>
  <c r="I900" i="1"/>
  <c r="I904" i="1"/>
  <c r="I923" i="1"/>
  <c r="I924" i="1"/>
  <c r="I928" i="1"/>
  <c r="I934" i="1"/>
  <c r="I936" i="1"/>
  <c r="I937" i="1"/>
  <c r="I965" i="1"/>
  <c r="I966" i="1"/>
  <c r="I1018" i="1"/>
  <c r="I1016" i="1"/>
  <c r="I1066" i="1"/>
  <c r="I1077" i="1"/>
  <c r="I1071" i="1"/>
  <c r="I1099" i="1"/>
  <c r="I1093" i="1"/>
  <c r="I1119" i="1"/>
  <c r="I230" i="1"/>
  <c r="I409" i="1"/>
  <c r="I426" i="1"/>
  <c r="I689" i="1"/>
  <c r="I802" i="1"/>
  <c r="I808" i="1"/>
  <c r="I818" i="1"/>
  <c r="I870" i="1"/>
  <c r="I864" i="1"/>
  <c r="I895" i="1"/>
  <c r="I897" i="1"/>
  <c r="I938" i="1"/>
  <c r="I947" i="1"/>
  <c r="I950" i="1"/>
  <c r="I953" i="1"/>
  <c r="I957" i="1"/>
  <c r="I960" i="1"/>
  <c r="I984" i="1"/>
  <c r="I998" i="1"/>
  <c r="I1005" i="1"/>
  <c r="I1012" i="1"/>
  <c r="I1017" i="1"/>
  <c r="I1037" i="1"/>
  <c r="I1039" i="1"/>
  <c r="I1044" i="1"/>
  <c r="I1046" i="1"/>
  <c r="I1047" i="1"/>
  <c r="I1080" i="1"/>
  <c r="I1088" i="1"/>
  <c r="I1107" i="1"/>
  <c r="I1111" i="1"/>
  <c r="I327" i="1"/>
  <c r="I1130" i="1"/>
  <c r="I593" i="1"/>
  <c r="I586" i="1"/>
  <c r="I430" i="1"/>
  <c r="I892" i="1"/>
  <c r="I467" i="1"/>
  <c r="I468" i="1"/>
  <c r="I463" i="1"/>
  <c r="I464" i="1"/>
  <c r="I56" i="1"/>
  <c r="I170" i="1"/>
  <c r="I176" i="1"/>
  <c r="I412" i="1"/>
  <c r="I651" i="1"/>
  <c r="I1128" i="1"/>
  <c r="I534" i="1"/>
  <c r="I55" i="1"/>
  <c r="I273" i="1"/>
  <c r="I889" i="1"/>
  <c r="I1043" i="1"/>
  <c r="I1050" i="1"/>
  <c r="I1051" i="1"/>
  <c r="I1098" i="1"/>
  <c r="I1122" i="1"/>
  <c r="I946" i="1"/>
  <c r="I948" i="1"/>
  <c r="I976" i="1"/>
  <c r="I57" i="1"/>
  <c r="I177" i="1"/>
  <c r="I316" i="1"/>
  <c r="I423" i="1"/>
  <c r="I452" i="1"/>
  <c r="I840" i="1"/>
  <c r="I981" i="1"/>
  <c r="I1031" i="1"/>
  <c r="I1034" i="1"/>
  <c r="I1041" i="1"/>
  <c r="I1042" i="1"/>
  <c r="I1045" i="1"/>
  <c r="I1056" i="1"/>
  <c r="I1058" i="1"/>
  <c r="I1059" i="1"/>
  <c r="I1061" i="1"/>
  <c r="I522" i="1"/>
  <c r="I521" i="1"/>
  <c r="I523" i="1"/>
  <c r="I488" i="1"/>
  <c r="I493" i="1"/>
  <c r="I479" i="1"/>
  <c r="I466" i="1"/>
  <c r="I216" i="1"/>
  <c r="I828" i="1"/>
  <c r="I836" i="1"/>
  <c r="I860" i="1"/>
  <c r="I878" i="1"/>
  <c r="I902" i="1"/>
  <c r="I935" i="1"/>
  <c r="I1006" i="1"/>
  <c r="I1019" i="1"/>
  <c r="I1030" i="1"/>
  <c r="I1023" i="1"/>
  <c r="I1026" i="1"/>
  <c r="I1028" i="1"/>
  <c r="I1053" i="1"/>
  <c r="I1114" i="1"/>
  <c r="I527" i="1"/>
  <c r="I489" i="1"/>
  <c r="I480" i="1"/>
  <c r="I470" i="1"/>
  <c r="I465" i="1"/>
  <c r="I526" i="1"/>
  <c r="I518" i="1"/>
  <c r="I483" i="1"/>
  <c r="I460" i="1"/>
  <c r="I562" i="1"/>
  <c r="I566" i="1"/>
  <c r="I591" i="1"/>
  <c r="I408" i="1"/>
  <c r="I425" i="1"/>
  <c r="I674" i="1"/>
  <c r="I691" i="1"/>
  <c r="I1022" i="1"/>
  <c r="I1025" i="1"/>
  <c r="I1036" i="1"/>
  <c r="I1090" i="1"/>
  <c r="I1092" i="1"/>
  <c r="I1108" i="1"/>
  <c r="I555" i="1"/>
  <c r="I559" i="1"/>
  <c r="I560" i="1"/>
  <c r="I567" i="1"/>
  <c r="I569" i="1"/>
  <c r="I589" i="1"/>
  <c r="I507" i="1"/>
  <c r="I490" i="1"/>
  <c r="I546" i="1"/>
  <c r="I544" i="1"/>
  <c r="I551" i="1"/>
  <c r="I558" i="1"/>
  <c r="I568" i="1"/>
  <c r="I38" i="1"/>
  <c r="I48" i="1"/>
  <c r="I299" i="1"/>
  <c r="I653" i="1"/>
  <c r="I696" i="1"/>
  <c r="I839" i="1"/>
  <c r="I862" i="1"/>
  <c r="I999" i="1"/>
  <c r="I1021" i="1"/>
  <c r="I1081" i="1"/>
  <c r="I1100" i="1"/>
  <c r="I508" i="1"/>
  <c r="I492" i="1"/>
  <c r="I471" i="1"/>
  <c r="I550" i="1"/>
  <c r="I552" i="1"/>
  <c r="I565" i="1"/>
  <c r="I577" i="1"/>
  <c r="I578" i="1"/>
  <c r="I583" i="1"/>
  <c r="I592" i="1"/>
  <c r="I494" i="1"/>
  <c r="I528" i="1"/>
  <c r="I516" i="1"/>
  <c r="I514" i="1"/>
  <c r="I487" i="1"/>
  <c r="I477" i="1"/>
  <c r="I469" i="1"/>
  <c r="I563" i="1"/>
  <c r="I579" i="1"/>
  <c r="I789" i="1"/>
  <c r="I788" i="1"/>
  <c r="I796" i="1"/>
  <c r="I819" i="1"/>
  <c r="I847" i="1"/>
  <c r="I891" i="1"/>
  <c r="I140" i="1"/>
  <c r="I180" i="1"/>
  <c r="I186" i="1"/>
  <c r="I330" i="1"/>
  <c r="I630" i="1"/>
  <c r="I645" i="1"/>
  <c r="I542" i="1"/>
  <c r="I484" i="1"/>
  <c r="I545" i="1"/>
  <c r="I572" i="1"/>
  <c r="I582" i="1"/>
  <c r="I530" i="1"/>
  <c r="I951" i="1"/>
  <c r="I959" i="1"/>
  <c r="I1110" i="1"/>
  <c r="I1116" i="1"/>
  <c r="I94" i="1"/>
  <c r="I622" i="1"/>
  <c r="I740" i="1"/>
  <c r="I697" i="1"/>
  <c r="I415" i="1"/>
  <c r="I639" i="1"/>
  <c r="I742" i="1"/>
  <c r="I405" i="1"/>
  <c r="I692" i="1"/>
  <c r="I637" i="1"/>
  <c r="I537" i="1"/>
  <c r="I450" i="1"/>
  <c r="I482" i="1"/>
  <c r="I561" i="1"/>
  <c r="I580" i="1"/>
  <c r="I576" i="1"/>
  <c r="I496" i="1"/>
  <c r="I536" i="1"/>
  <c r="I504" i="1"/>
  <c r="I510" i="1"/>
  <c r="I476" i="1"/>
  <c r="I556" i="1"/>
  <c r="I570" i="1"/>
  <c r="I584" i="1"/>
  <c r="I543" i="1"/>
  <c r="I776" i="1"/>
  <c r="I821" i="1"/>
  <c r="I971" i="1"/>
  <c r="I961" i="1"/>
  <c r="I1120" i="1"/>
  <c r="I1314" i="1"/>
  <c r="I73" i="1"/>
  <c r="I1307" i="1"/>
  <c r="I1332" i="1"/>
  <c r="I1333" i="1"/>
  <c r="I1328" i="1"/>
  <c r="I1385" i="1"/>
  <c r="I1399" i="1"/>
  <c r="I1454" i="1"/>
  <c r="I1455" i="1"/>
  <c r="I1456" i="1"/>
  <c r="I1457" i="1"/>
  <c r="I1458" i="1"/>
  <c r="I1466" i="1"/>
  <c r="I1463" i="1"/>
  <c r="I1464" i="1"/>
  <c r="I149" i="1"/>
  <c r="I190" i="1"/>
  <c r="I331" i="1"/>
  <c r="I396" i="1"/>
  <c r="I599" i="1"/>
  <c r="I288" i="1"/>
  <c r="I337" i="1"/>
  <c r="I498" i="1"/>
  <c r="I500" i="1"/>
  <c r="I502" i="1"/>
  <c r="I517" i="1"/>
  <c r="I474" i="1"/>
  <c r="I462" i="1"/>
  <c r="I553" i="1"/>
  <c r="I451" i="1"/>
  <c r="I519" i="1"/>
  <c r="I486" i="1"/>
  <c r="I473" i="1"/>
  <c r="I461" i="1"/>
  <c r="I549" i="1"/>
  <c r="I825" i="1"/>
  <c r="I1136" i="1"/>
  <c r="I1140" i="1"/>
  <c r="I1312" i="1"/>
  <c r="I1313" i="1"/>
  <c r="I1336" i="1"/>
  <c r="I1408" i="1"/>
  <c r="I1424" i="1"/>
  <c r="I1440" i="1"/>
  <c r="I1442" i="1"/>
  <c r="I1448" i="1"/>
  <c r="I1467" i="1"/>
  <c r="I1462" i="1"/>
  <c r="I152" i="1"/>
  <c r="I162" i="1"/>
  <c r="I173" i="1"/>
  <c r="I448" i="1"/>
  <c r="I285" i="1"/>
  <c r="I332" i="1"/>
  <c r="I329" i="1"/>
  <c r="I328" i="1"/>
  <c r="I540" i="1"/>
  <c r="I481" i="1"/>
  <c r="I575" i="1"/>
  <c r="I453" i="1"/>
  <c r="I458" i="1"/>
  <c r="I594" i="1"/>
  <c r="I837" i="1"/>
  <c r="I879" i="1"/>
  <c r="I986" i="1"/>
  <c r="I1132" i="1"/>
  <c r="I1137" i="1"/>
  <c r="I1161" i="1"/>
  <c r="I1311" i="1"/>
  <c r="I1329" i="1"/>
  <c r="I1382" i="1"/>
  <c r="I1384" i="1"/>
  <c r="I1386" i="1"/>
  <c r="I1391" i="1"/>
  <c r="I1392" i="1"/>
  <c r="I1403" i="1"/>
  <c r="I1407" i="1"/>
  <c r="I1410" i="1"/>
  <c r="I1418" i="1"/>
  <c r="I1441" i="1"/>
  <c r="I1443" i="1"/>
  <c r="I1445" i="1"/>
  <c r="I1452" i="1"/>
  <c r="I1459" i="1"/>
  <c r="I269" i="1"/>
  <c r="I325" i="1"/>
  <c r="I641" i="1"/>
  <c r="I700" i="1"/>
  <c r="I427" i="1"/>
  <c r="I1210" i="1"/>
  <c r="I1272" i="1"/>
  <c r="I1273" i="1"/>
  <c r="I1286" i="1"/>
  <c r="I1274" i="1"/>
  <c r="I1275" i="1"/>
  <c r="I1276" i="1"/>
  <c r="I1279" i="1"/>
  <c r="I1285" i="1"/>
  <c r="I1315" i="1"/>
  <c r="I1348" i="1"/>
  <c r="I1367" i="1"/>
  <c r="I1387" i="1"/>
  <c r="I1388" i="1"/>
  <c r="I1405" i="1"/>
  <c r="I1411" i="1"/>
  <c r="I1429" i="1"/>
  <c r="I1437" i="1"/>
  <c r="I1451" i="1"/>
  <c r="I1461" i="1"/>
  <c r="I249" i="1"/>
  <c r="I336" i="1"/>
  <c r="I503" i="1"/>
  <c r="I1149" i="1"/>
  <c r="I1159" i="1"/>
  <c r="I1163" i="1"/>
  <c r="I1167" i="1"/>
  <c r="I1172" i="1"/>
  <c r="I1271" i="1"/>
  <c r="I1290" i="1"/>
  <c r="I1316" i="1"/>
  <c r="I1353" i="1"/>
  <c r="I1354" i="1"/>
  <c r="I1349" i="1"/>
  <c r="I1357" i="1"/>
  <c r="I1390" i="1"/>
  <c r="I1397" i="1"/>
  <c r="I1396" i="1"/>
  <c r="I1401" i="1"/>
  <c r="I1402" i="1"/>
  <c r="I1404" i="1"/>
  <c r="I1423" i="1"/>
  <c r="I581" i="1"/>
  <c r="I880" i="1"/>
  <c r="I1129" i="1"/>
  <c r="I1148" i="1"/>
  <c r="I1164" i="1"/>
  <c r="I1171" i="1"/>
  <c r="I1188" i="1"/>
  <c r="I1207" i="1"/>
  <c r="I1209" i="1"/>
  <c r="I1215" i="1"/>
  <c r="I1221" i="1"/>
  <c r="I1280" i="1"/>
  <c r="I1291" i="1"/>
  <c r="I1297" i="1"/>
  <c r="I1303" i="1"/>
  <c r="I1306" i="1"/>
  <c r="I1325" i="1"/>
  <c r="I1334" i="1"/>
  <c r="I1338" i="1"/>
  <c r="I1339" i="1"/>
  <c r="I1346" i="1"/>
  <c r="I1352" i="1"/>
  <c r="I1363" i="1"/>
  <c r="I1362" i="1"/>
  <c r="I1395" i="1"/>
  <c r="I1416" i="1"/>
  <c r="I1419" i="1"/>
  <c r="I1421" i="1"/>
  <c r="I1446" i="1"/>
  <c r="I1033" i="1"/>
  <c r="I1057" i="1"/>
  <c r="I1131" i="1"/>
  <c r="I1154" i="1"/>
  <c r="I1155" i="1"/>
  <c r="I1179" i="1"/>
  <c r="I1229" i="1"/>
  <c r="I1247" i="1"/>
  <c r="I1253" i="1"/>
  <c r="I1244" i="1"/>
  <c r="I1246" i="1"/>
  <c r="I1267" i="1"/>
  <c r="I1265" i="1"/>
  <c r="I1266" i="1"/>
  <c r="I1292" i="1"/>
  <c r="I1294" i="1"/>
  <c r="I1295" i="1"/>
  <c r="I1296" i="1"/>
  <c r="I1321" i="1"/>
  <c r="I1347" i="1"/>
  <c r="I1420" i="1"/>
  <c r="I824" i="1"/>
  <c r="I1139" i="1"/>
  <c r="I1142" i="1"/>
  <c r="I1151" i="1"/>
  <c r="I1160" i="1"/>
  <c r="I1165" i="1"/>
  <c r="I1180" i="1"/>
  <c r="I1183" i="1"/>
  <c r="I1197" i="1"/>
  <c r="I1216" i="1"/>
  <c r="I1218" i="1"/>
  <c r="I1232" i="1"/>
  <c r="I1241" i="1"/>
  <c r="I1258" i="1"/>
  <c r="I1283" i="1"/>
  <c r="I1293" i="1"/>
  <c r="I1302" i="1"/>
  <c r="I1331" i="1"/>
  <c r="I1370" i="1"/>
  <c r="I1383" i="1"/>
  <c r="I1393" i="1"/>
  <c r="I1417" i="1"/>
  <c r="I279" i="1"/>
  <c r="I967" i="1"/>
  <c r="I1138" i="1"/>
  <c r="I1175" i="1"/>
  <c r="I1184" i="1"/>
  <c r="I1199" i="1"/>
  <c r="I1204" i="1"/>
  <c r="I1227" i="1"/>
  <c r="I1231" i="1"/>
  <c r="I1237" i="1"/>
  <c r="I1248" i="1"/>
  <c r="I1250" i="1"/>
  <c r="I1268" i="1"/>
  <c r="I1260" i="1"/>
  <c r="I1264" i="1"/>
  <c r="I1278" i="1"/>
  <c r="I1288" i="1"/>
  <c r="I1324" i="1"/>
  <c r="I1372" i="1"/>
  <c r="I1389" i="1"/>
  <c r="I1409" i="1"/>
  <c r="I1430" i="1"/>
  <c r="I807" i="1"/>
  <c r="I1146" i="1"/>
  <c r="I1191" i="1"/>
  <c r="I1195" i="1"/>
  <c r="I1211" i="1"/>
  <c r="I1213" i="1"/>
  <c r="I1217" i="1"/>
  <c r="I1220" i="1"/>
  <c r="I1228" i="1"/>
  <c r="I1256" i="1"/>
  <c r="I1257" i="1"/>
  <c r="I1262" i="1"/>
  <c r="I1300" i="1"/>
  <c r="I1427" i="1"/>
  <c r="I1434" i="1"/>
  <c r="I1133" i="1"/>
  <c r="I1152" i="1"/>
  <c r="I1156" i="1"/>
  <c r="I1169" i="1"/>
  <c r="I1177" i="1"/>
  <c r="I1186" i="1"/>
  <c r="I1187" i="1"/>
  <c r="I1192" i="1"/>
  <c r="I1226" i="1"/>
  <c r="I1236" i="1"/>
  <c r="I1240" i="1"/>
  <c r="I1356" i="1"/>
  <c r="I1134" i="1"/>
  <c r="I1158" i="1"/>
  <c r="I1166" i="1"/>
  <c r="I1173" i="1"/>
  <c r="I1181" i="1"/>
  <c r="I1194" i="1"/>
  <c r="I1224" i="1"/>
  <c r="I1214" i="1"/>
  <c r="I1223" i="1"/>
  <c r="I1245" i="1"/>
  <c r="I1261" i="1"/>
  <c r="I1259" i="1"/>
  <c r="I1326" i="1"/>
  <c r="I1327" i="1"/>
  <c r="I1340" i="1"/>
  <c r="I1358" i="1"/>
  <c r="I1359" i="1"/>
  <c r="I1366" i="1"/>
  <c r="I1364" i="1"/>
  <c r="I1375" i="1"/>
  <c r="I1373" i="1"/>
  <c r="I1428" i="1"/>
  <c r="I1436" i="1"/>
  <c r="I1444" i="1"/>
  <c r="I1460" i="1"/>
  <c r="I1074" i="1"/>
  <c r="I1150" i="1"/>
  <c r="I1168" i="1"/>
  <c r="I1170" i="1"/>
  <c r="I1178" i="1"/>
  <c r="I1189" i="1"/>
  <c r="I1198" i="1"/>
  <c r="I1235" i="1"/>
  <c r="I1432" i="1"/>
  <c r="I1450" i="1"/>
  <c r="I1468" i="1"/>
  <c r="I1144" i="1"/>
  <c r="I1176" i="1"/>
  <c r="I1196" i="1"/>
  <c r="I1200" i="1"/>
  <c r="I1203" i="1"/>
  <c r="I1201" i="1"/>
  <c r="I1202" i="1"/>
  <c r="I1205" i="1"/>
  <c r="I1230" i="1"/>
  <c r="I1239" i="1"/>
  <c r="I1263" i="1"/>
  <c r="I1269" i="1"/>
  <c r="I1270" i="1"/>
  <c r="I1310" i="1"/>
  <c r="I1322" i="1"/>
  <c r="I1360" i="1"/>
  <c r="I1361" i="1"/>
  <c r="I1380" i="1"/>
  <c r="I1412" i="1"/>
  <c r="I1414" i="1"/>
  <c r="I1431" i="1"/>
  <c r="I1447" i="1"/>
  <c r="I1174" i="1"/>
  <c r="I1185" i="1"/>
  <c r="I1212" i="1"/>
  <c r="I1222" i="1"/>
  <c r="I1234" i="1"/>
  <c r="I1238" i="1"/>
  <c r="I1287" i="1"/>
  <c r="I1289" i="1"/>
  <c r="I1335" i="1"/>
  <c r="I1341" i="1"/>
  <c r="I1355" i="1"/>
  <c r="I1374" i="1"/>
  <c r="I1369" i="1"/>
  <c r="I1371" i="1"/>
  <c r="I1433" i="1"/>
  <c r="I1076" i="1"/>
  <c r="I1162" i="1"/>
  <c r="I1182" i="1"/>
  <c r="I1208" i="1"/>
  <c r="I1225" i="1"/>
  <c r="I1254" i="1"/>
  <c r="I1249" i="1"/>
  <c r="I1252" i="1"/>
  <c r="I1277" i="1"/>
  <c r="I1282" i="1"/>
  <c r="I1284" i="1"/>
  <c r="I1330" i="1"/>
  <c r="I1337" i="1"/>
  <c r="I1344" i="1"/>
  <c r="I1350" i="1"/>
  <c r="I1394" i="1"/>
  <c r="I1398" i="1"/>
  <c r="I1400" i="1"/>
  <c r="I1415" i="1"/>
  <c r="I1413" i="1"/>
  <c r="I1465" i="1"/>
  <c r="I588" i="1"/>
  <c r="I635" i="1"/>
  <c r="I1062" i="1"/>
  <c r="I1049" i="1"/>
  <c r="I1052" i="1"/>
  <c r="I1054" i="1"/>
  <c r="I910" i="1"/>
  <c r="I917" i="1"/>
  <c r="I51" i="1"/>
  <c r="I1055" i="1"/>
  <c r="I1060" i="1"/>
  <c r="I1135" i="1"/>
  <c r="I1317" i="1"/>
  <c r="I1343" i="1"/>
  <c r="I1345" i="1"/>
  <c r="I1377" i="1"/>
  <c r="I1064" i="1"/>
  <c r="I777" i="1"/>
  <c r="I991" i="1"/>
  <c r="I1299" i="1"/>
  <c r="I1304" i="1"/>
  <c r="I1305" i="1"/>
  <c r="I1308" i="1"/>
  <c r="I1351" i="1"/>
  <c r="I1425" i="1"/>
  <c r="I650" i="1"/>
  <c r="I677" i="1"/>
  <c r="I638" i="1"/>
  <c r="I663" i="1"/>
  <c r="I24" i="1"/>
  <c r="I914" i="1"/>
  <c r="I1143" i="1"/>
  <c r="I1147" i="1"/>
  <c r="I1157" i="1"/>
  <c r="I1193" i="1"/>
  <c r="I1233" i="1"/>
  <c r="I1255" i="1"/>
  <c r="I1243" i="1"/>
  <c r="I1319" i="1"/>
  <c r="I1378" i="1"/>
  <c r="I1453" i="1"/>
  <c r="I804" i="1"/>
  <c r="I792" i="1"/>
  <c r="I795" i="1"/>
  <c r="I844" i="1"/>
  <c r="I877" i="1"/>
  <c r="I1069" i="1"/>
  <c r="I1281" i="1"/>
  <c r="I1309" i="1"/>
  <c r="I529" i="1"/>
  <c r="I485" i="1"/>
  <c r="I64" i="1"/>
  <c r="I866" i="1"/>
  <c r="I869" i="1"/>
  <c r="I1342" i="1"/>
  <c r="I1406" i="1"/>
  <c r="I437" i="1"/>
  <c r="I525" i="1"/>
  <c r="I852" i="1"/>
  <c r="I872" i="1"/>
  <c r="I1032" i="1"/>
  <c r="I769" i="1"/>
  <c r="I1027" i="1"/>
  <c r="I1115" i="1"/>
  <c r="I1141" i="1"/>
  <c r="I1320" i="1"/>
  <c r="I1323" i="1"/>
  <c r="I1422" i="1"/>
  <c r="I1438" i="1"/>
  <c r="I1087" i="1"/>
  <c r="I62" i="1"/>
  <c r="I1123" i="1"/>
  <c r="I1439" i="1"/>
  <c r="I398" i="1"/>
  <c r="I19" i="1"/>
  <c r="I944" i="1"/>
  <c r="I1084" i="1"/>
  <c r="I1251" i="1"/>
  <c r="I245" i="1"/>
  <c r="I538" i="1"/>
  <c r="I955" i="1"/>
  <c r="I994" i="1"/>
  <c r="I1153" i="1"/>
  <c r="I1190" i="1"/>
  <c r="I1365" i="1"/>
  <c r="I284" i="1"/>
  <c r="I31" i="1"/>
  <c r="I35" i="1"/>
  <c r="I1145" i="1"/>
  <c r="I1219" i="1"/>
  <c r="I1242" i="1"/>
  <c r="I1298" i="1"/>
  <c r="I1379" i="1"/>
  <c r="I1376" i="1"/>
  <c r="I234" i="1"/>
  <c r="I1206" i="1"/>
  <c r="I815" i="1"/>
  <c r="I1301" i="1"/>
  <c r="I27" i="1"/>
  <c r="I848" i="1"/>
  <c r="I1435" i="1"/>
  <c r="I1368" i="1"/>
  <c r="I1381" i="1"/>
  <c r="I54" i="1"/>
  <c r="I49" i="1"/>
  <c r="I1426" i="1"/>
  <c r="I240" i="1"/>
  <c r="I151" i="1"/>
  <c r="I440" i="1"/>
  <c r="I445" i="1"/>
  <c r="I167" i="1"/>
  <c r="I164" i="1"/>
  <c r="I195" i="1"/>
  <c r="I175" i="1"/>
  <c r="I541" i="1"/>
  <c r="I182" i="1"/>
  <c r="I192" i="1"/>
  <c r="I623" i="1"/>
  <c r="I724" i="1"/>
  <c r="I512" i="1"/>
  <c r="I491" i="1"/>
  <c r="I656" i="1"/>
  <c r="I478" i="1"/>
  <c r="I459" i="1"/>
  <c r="I539" i="1"/>
  <c r="I457" i="1"/>
  <c r="I509" i="1"/>
  <c r="I557" i="1"/>
  <c r="I326" i="1"/>
  <c r="I619" i="1"/>
  <c r="I855" i="1"/>
  <c r="I849" i="1"/>
  <c r="I990" i="1"/>
  <c r="I618" i="1"/>
  <c r="I454" i="1"/>
  <c r="I456" i="1"/>
  <c r="I455" i="1"/>
  <c r="F18" i="2"/>
  <c r="F16" i="2"/>
  <c r="F14" i="2"/>
  <c r="F12" i="2"/>
  <c r="F11" i="2"/>
  <c r="F9" i="2"/>
  <c r="E18" i="2"/>
  <c r="E16" i="2"/>
  <c r="E14" i="2"/>
  <c r="E12" i="2"/>
  <c r="E11" i="2"/>
  <c r="E9" i="2"/>
  <c r="C16" i="2"/>
  <c r="C14" i="2"/>
  <c r="C11" i="2"/>
  <c r="C9" i="2"/>
  <c r="I101" i="1"/>
  <c r="I107" i="1"/>
  <c r="I108" i="1"/>
  <c r="I112" i="1"/>
  <c r="I113" i="1"/>
  <c r="I124" i="1"/>
  <c r="I125" i="1"/>
  <c r="I75" i="1"/>
  <c r="I88" i="1"/>
  <c r="I89" i="1"/>
  <c r="I85" i="1"/>
  <c r="I119" i="1"/>
  <c r="I258" i="1"/>
  <c r="I7" i="1"/>
  <c r="I76" i="1"/>
  <c r="I80" i="1"/>
  <c r="I83" i="1"/>
  <c r="I87" i="1"/>
  <c r="I91" i="1"/>
  <c r="I92" i="1"/>
  <c r="I93" i="1"/>
  <c r="I96" i="1"/>
  <c r="I97" i="1"/>
  <c r="I98" i="1"/>
  <c r="I99" i="1"/>
  <c r="I100" i="1"/>
  <c r="I105" i="1"/>
  <c r="I110" i="1"/>
  <c r="I111" i="1"/>
  <c r="I116" i="1"/>
  <c r="I117" i="1"/>
  <c r="I118" i="1"/>
  <c r="I120" i="1"/>
  <c r="I121" i="1"/>
  <c r="I122" i="1"/>
  <c r="I123" i="1"/>
  <c r="I126" i="1"/>
  <c r="I127" i="1"/>
  <c r="I128" i="1"/>
  <c r="I129" i="1"/>
  <c r="I134" i="1"/>
  <c r="I136" i="1"/>
  <c r="I137" i="1"/>
  <c r="I139" i="1"/>
  <c r="I141" i="1"/>
  <c r="I142" i="1"/>
  <c r="I144" i="1"/>
  <c r="I145" i="1"/>
  <c r="I156" i="1"/>
  <c r="I157" i="1"/>
  <c r="I161" i="1"/>
  <c r="I168" i="1"/>
  <c r="I172" i="1"/>
  <c r="I189" i="1"/>
  <c r="I198" i="1"/>
  <c r="I205" i="1"/>
  <c r="I210" i="1"/>
  <c r="I217" i="1"/>
  <c r="I236" i="1"/>
  <c r="I238" i="1"/>
  <c r="I239" i="1"/>
  <c r="I241" i="1"/>
  <c r="I253" i="1"/>
  <c r="I257" i="1"/>
  <c r="I250" i="1"/>
  <c r="I255" i="1"/>
  <c r="I259" i="1"/>
  <c r="I262" i="1"/>
  <c r="I263" i="1"/>
  <c r="I264" i="1"/>
  <c r="I265" i="1"/>
  <c r="I266" i="1"/>
  <c r="I267" i="1"/>
  <c r="I270" i="1"/>
  <c r="I280" i="1"/>
  <c r="I294" i="1"/>
  <c r="I301" i="1"/>
  <c r="I304" i="1"/>
  <c r="I319" i="1"/>
  <c r="I317" i="1"/>
  <c r="I738" i="1"/>
  <c r="I739" i="1"/>
  <c r="I970" i="1"/>
  <c r="I106" i="1"/>
  <c r="I671" i="1"/>
  <c r="I732" i="1"/>
  <c r="I547" i="1"/>
  <c r="I505" i="1"/>
  <c r="I506" i="1"/>
  <c r="I499" i="1"/>
  <c r="I501" i="1"/>
  <c r="I531" i="1"/>
  <c r="I532" i="1"/>
  <c r="I497" i="1"/>
  <c r="I524" i="1"/>
  <c r="I472" i="1"/>
  <c r="I520" i="1"/>
  <c r="I748" i="1"/>
  <c r="I1013" i="1"/>
  <c r="I867" i="1"/>
  <c r="I515" i="1"/>
  <c r="I495" i="1"/>
  <c r="I511" i="1"/>
  <c r="I585" i="1"/>
  <c r="I574" i="1"/>
  <c r="I475" i="1"/>
  <c r="I533" i="1"/>
  <c r="I1318" i="1"/>
  <c r="I513" i="1"/>
  <c r="I865" i="1"/>
  <c r="I554" i="1"/>
  <c r="I548" i="1"/>
  <c r="I590" i="1"/>
  <c r="I573" i="1"/>
  <c r="I212" i="1"/>
  <c r="I535" i="1"/>
  <c r="I571" i="1"/>
  <c r="I564" i="1"/>
  <c r="I1449" i="1"/>
  <c r="I587" i="1"/>
  <c r="D26" i="3"/>
  <c r="E4" i="2" l="1"/>
  <c r="E3" i="2"/>
  <c r="E12" i="1" l="1"/>
  <c r="E166" i="1"/>
  <c r="E395" i="1"/>
  <c r="E385" i="1"/>
  <c r="E359" i="1"/>
  <c r="E349" i="1"/>
  <c r="E343" i="1"/>
  <c r="E202" i="1"/>
  <c r="E383" i="1"/>
  <c r="E13" i="1"/>
  <c r="E5" i="1"/>
  <c r="E86" i="1"/>
  <c r="E394" i="1"/>
  <c r="E384" i="1"/>
  <c r="E358" i="1"/>
  <c r="E348" i="1"/>
  <c r="E340" i="1"/>
  <c r="E46" i="1"/>
  <c r="E237" i="1"/>
  <c r="E382" i="1"/>
  <c r="E201" i="1"/>
  <c r="E115" i="1"/>
  <c r="E393" i="1"/>
  <c r="E369" i="1"/>
  <c r="E353" i="1"/>
  <c r="E344" i="1"/>
  <c r="E275" i="1"/>
  <c r="E380" i="1"/>
  <c r="E251" i="1"/>
  <c r="E392" i="1"/>
  <c r="E367" i="1"/>
  <c r="E351" i="1"/>
  <c r="E379" i="1"/>
  <c r="E371" i="1"/>
  <c r="E203" i="1"/>
  <c r="E235" i="1"/>
  <c r="E365" i="1"/>
  <c r="E733" i="1"/>
  <c r="E225" i="1"/>
  <c r="E725" i="1"/>
  <c r="E199" i="1"/>
  <c r="E735" i="1"/>
  <c r="E213" i="1"/>
  <c r="E672" i="1"/>
  <c r="E10" i="1"/>
  <c r="E441" i="1"/>
  <c r="E705" i="1"/>
  <c r="E165" i="1"/>
  <c r="E603" i="1"/>
  <c r="E45" i="1"/>
  <c r="E256" i="1"/>
  <c r="E391" i="1"/>
  <c r="E363" i="1"/>
  <c r="E339" i="1"/>
  <c r="E389" i="1"/>
  <c r="E377" i="1"/>
  <c r="E370" i="1"/>
  <c r="E214" i="1"/>
  <c r="E362" i="1"/>
  <c r="E229" i="1"/>
  <c r="E226" i="1"/>
  <c r="E721" i="1"/>
  <c r="E47" i="1"/>
  <c r="E68" i="1"/>
  <c r="E65" i="1"/>
  <c r="E206" i="1"/>
  <c r="E350" i="1"/>
  <c r="E726" i="1"/>
  <c r="E252" i="1"/>
  <c r="E658" i="1"/>
  <c r="E693" i="1"/>
  <c r="E61" i="1"/>
  <c r="E606" i="1"/>
  <c r="E11" i="1"/>
  <c r="E209" i="1"/>
  <c r="E673" i="1"/>
  <c r="E281" i="1"/>
  <c r="E154" i="1"/>
  <c r="E676" i="1"/>
  <c r="E607" i="1"/>
  <c r="E604" i="1"/>
  <c r="E754" i="1"/>
  <c r="E941" i="1"/>
  <c r="E841" i="1"/>
  <c r="E224" i="1"/>
  <c r="E1073" i="1"/>
  <c r="E219" i="1"/>
  <c r="E1105" i="1"/>
  <c r="E919" i="1"/>
  <c r="E1024" i="1"/>
  <c r="E429" i="1"/>
  <c r="E937" i="1"/>
  <c r="E1077" i="1"/>
  <c r="E1044" i="1"/>
  <c r="E430" i="1"/>
  <c r="E56" i="1"/>
  <c r="E1051" i="1"/>
  <c r="E1041" i="1"/>
  <c r="E1061" i="1"/>
  <c r="E1023" i="1"/>
  <c r="E158" i="1"/>
  <c r="E347" i="1"/>
  <c r="E753" i="1"/>
  <c r="E356" i="1"/>
  <c r="E296" i="1"/>
  <c r="E710" i="1"/>
  <c r="E244" i="1"/>
  <c r="E734" i="1"/>
  <c r="E720" i="1"/>
  <c r="E233" i="1"/>
  <c r="E596" i="1"/>
  <c r="E616" i="1"/>
  <c r="E621" i="1"/>
  <c r="E695" i="1"/>
  <c r="E283" i="1"/>
  <c r="E713" i="1"/>
  <c r="E610" i="1"/>
  <c r="E169" i="1"/>
  <c r="E675" i="1"/>
  <c r="E602" i="1"/>
  <c r="E254" i="1"/>
  <c r="E727" i="1"/>
  <c r="E701" i="1"/>
  <c r="E703" i="1"/>
  <c r="E1015" i="1"/>
  <c r="E712" i="1"/>
  <c r="E765" i="1"/>
  <c r="E798" i="1"/>
  <c r="E1008" i="1"/>
  <c r="E913" i="1"/>
  <c r="E1035" i="1"/>
  <c r="E1109" i="1"/>
  <c r="E861" i="1"/>
  <c r="E943" i="1"/>
  <c r="E1029" i="1"/>
  <c r="E1063" i="1"/>
  <c r="E163" i="1"/>
  <c r="E346" i="1"/>
  <c r="E375" i="1"/>
  <c r="E352" i="1"/>
  <c r="E755" i="1"/>
  <c r="E364" i="1"/>
  <c r="E434" i="1"/>
  <c r="E228" i="1"/>
  <c r="E361" i="1"/>
  <c r="E246" i="1"/>
  <c r="E722" i="1"/>
  <c r="E615" i="1"/>
  <c r="E620" i="1"/>
  <c r="E694" i="1"/>
  <c r="E605" i="1"/>
  <c r="E729" i="1"/>
  <c r="E633" i="1"/>
  <c r="E261" i="1"/>
  <c r="E366" i="1"/>
  <c r="E72" i="1"/>
  <c r="E67" i="1"/>
  <c r="E704" i="1"/>
  <c r="E736" i="1"/>
  <c r="E410" i="1"/>
  <c r="E871" i="1"/>
  <c r="E779" i="1"/>
  <c r="E873" i="1"/>
  <c r="E911" i="1"/>
  <c r="E797" i="1"/>
  <c r="E968" i="1"/>
  <c r="E1102" i="1"/>
  <c r="E868" i="1"/>
  <c r="E1067" i="1"/>
  <c r="E904" i="1"/>
  <c r="E870" i="1"/>
  <c r="E14" i="1"/>
  <c r="E374" i="1"/>
  <c r="E341" i="1"/>
  <c r="E208" i="1"/>
  <c r="E220" i="1"/>
  <c r="E728" i="1"/>
  <c r="E248" i="1"/>
  <c r="E617" i="1"/>
  <c r="E207" i="1"/>
  <c r="E608" i="1"/>
  <c r="E756" i="1"/>
  <c r="E222" i="1"/>
  <c r="E439" i="1"/>
  <c r="E1050" i="1"/>
  <c r="E1042" i="1"/>
  <c r="E216" i="1"/>
  <c r="E1053" i="1"/>
  <c r="E1022" i="1"/>
  <c r="E1333" i="1"/>
  <c r="E1440" i="1"/>
  <c r="E162" i="1"/>
  <c r="E204" i="1"/>
  <c r="E63" i="1"/>
  <c r="E706" i="1"/>
  <c r="E771" i="1"/>
  <c r="E863" i="1"/>
  <c r="E15" i="1"/>
  <c r="E388" i="1"/>
  <c r="E373" i="1"/>
  <c r="E360" i="1"/>
  <c r="E414" i="1"/>
  <c r="E614" i="1"/>
  <c r="E609" i="1"/>
  <c r="E956" i="1"/>
  <c r="E1103" i="1"/>
  <c r="E957" i="1"/>
  <c r="E1045" i="1"/>
  <c r="E1025" i="1"/>
  <c r="E862" i="1"/>
  <c r="E1328" i="1"/>
  <c r="E337" i="1"/>
  <c r="E1312" i="1"/>
  <c r="E1442" i="1"/>
  <c r="E173" i="1"/>
  <c r="E1311" i="1"/>
  <c r="E1441" i="1"/>
  <c r="E1163" i="1"/>
  <c r="E1316" i="1"/>
  <c r="E386" i="1"/>
  <c r="E242" i="1"/>
  <c r="E227" i="1"/>
  <c r="E624" i="1"/>
  <c r="E413" i="1"/>
  <c r="E1020" i="1"/>
  <c r="E1048" i="1"/>
  <c r="E1066" i="1"/>
  <c r="E1039" i="1"/>
  <c r="E1056" i="1"/>
  <c r="E1026" i="1"/>
  <c r="E285" i="1"/>
  <c r="E1137" i="1"/>
  <c r="E1164" i="1"/>
  <c r="E354" i="1"/>
  <c r="E342" i="1"/>
  <c r="E355" i="1"/>
  <c r="E411" i="1"/>
  <c r="E916" i="1"/>
  <c r="E912" i="1"/>
  <c r="E936" i="1"/>
  <c r="E1036" i="1"/>
  <c r="E696" i="1"/>
  <c r="E692" i="1"/>
  <c r="E1033" i="1"/>
  <c r="E1151" i="1"/>
  <c r="E1199" i="1"/>
  <c r="E1250" i="1"/>
  <c r="E1324" i="1"/>
  <c r="E1146" i="1"/>
  <c r="E1220" i="1"/>
  <c r="E1436" i="1"/>
  <c r="E1310" i="1"/>
  <c r="E635" i="1"/>
  <c r="E917" i="1"/>
  <c r="E243" i="1"/>
  <c r="E247" i="1"/>
  <c r="E231" i="1"/>
  <c r="E1058" i="1"/>
  <c r="E902" i="1"/>
  <c r="E1028" i="1"/>
  <c r="E1313" i="1"/>
  <c r="E1315" i="1"/>
  <c r="E221" i="1"/>
  <c r="E215" i="1"/>
  <c r="E368" i="1"/>
  <c r="E223" i="1"/>
  <c r="E378" i="1"/>
  <c r="E774" i="1"/>
  <c r="E1007" i="1"/>
  <c r="E875" i="1"/>
  <c r="E1101" i="1"/>
  <c r="E874" i="1"/>
  <c r="E1018" i="1"/>
  <c r="E1017" i="1"/>
  <c r="E390" i="1"/>
  <c r="E699" i="1"/>
  <c r="E940" i="1"/>
  <c r="E915" i="1"/>
  <c r="E967" i="1"/>
  <c r="E1444" i="1"/>
  <c r="E1254" i="1"/>
  <c r="E1060" i="1"/>
  <c r="E398" i="1"/>
  <c r="E618" i="1"/>
  <c r="E702" i="1"/>
  <c r="E966" i="1"/>
  <c r="E691" i="1"/>
  <c r="E776" i="1"/>
  <c r="E1307" i="1"/>
  <c r="E1331" i="1"/>
  <c r="E1194" i="1"/>
  <c r="E1052" i="1"/>
  <c r="E1305" i="1"/>
  <c r="E387" i="1"/>
  <c r="E159" i="1"/>
  <c r="E432" i="1"/>
  <c r="E909" i="1"/>
  <c r="E1038" i="1"/>
  <c r="E230" i="1"/>
  <c r="E1046" i="1"/>
  <c r="E1006" i="1"/>
  <c r="E697" i="1"/>
  <c r="E1443" i="1"/>
  <c r="E249" i="1"/>
  <c r="E1306" i="1"/>
  <c r="E1138" i="1"/>
  <c r="E1326" i="1"/>
  <c r="E1249" i="1"/>
  <c r="E1193" i="1"/>
  <c r="E877" i="1"/>
  <c r="E64" i="1"/>
  <c r="E437" i="1"/>
  <c r="E1027" i="1"/>
  <c r="E955" i="1"/>
  <c r="E240" i="1"/>
  <c r="E619" i="1"/>
  <c r="E670" i="1"/>
  <c r="E66" i="1"/>
  <c r="E84" i="1"/>
  <c r="E775" i="1"/>
  <c r="E1040" i="1"/>
  <c r="E1068" i="1"/>
  <c r="E232" i="1"/>
  <c r="E1332" i="1"/>
  <c r="E1165" i="1"/>
  <c r="E1222" i="1"/>
  <c r="E1054" i="1"/>
  <c r="E1308" i="1"/>
  <c r="E200" i="1"/>
  <c r="E114" i="1"/>
  <c r="E376" i="1"/>
  <c r="E211" i="1"/>
  <c r="E1016" i="1"/>
  <c r="E864" i="1"/>
  <c r="E1047" i="1"/>
  <c r="E1019" i="1"/>
  <c r="E415" i="1"/>
  <c r="E1325" i="1"/>
  <c r="E1247" i="1"/>
  <c r="E1144" i="1"/>
  <c r="E1252" i="1"/>
  <c r="E1317" i="1"/>
  <c r="E260" i="1"/>
  <c r="E372" i="1"/>
  <c r="E69" i="1"/>
  <c r="E778" i="1"/>
  <c r="E1104" i="1"/>
  <c r="E934" i="1"/>
  <c r="E1043" i="1"/>
  <c r="E1059" i="1"/>
  <c r="E1057" i="1"/>
  <c r="E1248" i="1"/>
  <c r="E1234" i="1"/>
  <c r="E1162" i="1"/>
  <c r="E910" i="1"/>
  <c r="E345" i="1"/>
  <c r="E737" i="1"/>
  <c r="E723" i="1"/>
  <c r="E770" i="1"/>
  <c r="E942" i="1"/>
  <c r="E945" i="1"/>
  <c r="E1065" i="1"/>
  <c r="E1031" i="1"/>
  <c r="E1244" i="1"/>
  <c r="E1139" i="1"/>
  <c r="E1195" i="1"/>
  <c r="E1152" i="1"/>
  <c r="E1166" i="1"/>
  <c r="E1143" i="1"/>
  <c r="E1243" i="1"/>
  <c r="E1309" i="1"/>
  <c r="E872" i="1"/>
  <c r="E1251" i="1"/>
  <c r="E1219" i="1"/>
  <c r="E234" i="1"/>
  <c r="E440" i="1"/>
  <c r="E990" i="1"/>
  <c r="E381" i="1"/>
  <c r="E764" i="1"/>
  <c r="E958" i="1"/>
  <c r="E969" i="1"/>
  <c r="E938" i="1"/>
  <c r="E1021" i="1"/>
  <c r="E1314" i="1"/>
  <c r="E1136" i="1"/>
  <c r="E1154" i="1"/>
  <c r="E1245" i="1"/>
  <c r="E1062" i="1"/>
  <c r="E634" i="1"/>
  <c r="E1140" i="1"/>
  <c r="E1246" i="1"/>
  <c r="E944" i="1"/>
  <c r="E597" i="1"/>
  <c r="E1005" i="1"/>
  <c r="E1329" i="1"/>
  <c r="E1064" i="1"/>
  <c r="E914" i="1"/>
  <c r="E1319" i="1"/>
  <c r="E869" i="1"/>
  <c r="E724" i="1"/>
  <c r="E62" i="1"/>
  <c r="E939" i="1"/>
  <c r="E876" i="1"/>
  <c r="E965" i="1"/>
  <c r="E1034" i="1"/>
  <c r="E1297" i="1"/>
  <c r="E1032" i="1"/>
  <c r="E49" i="1"/>
  <c r="E674" i="1"/>
  <c r="E1155" i="1"/>
  <c r="E1330" i="1"/>
  <c r="E1055" i="1"/>
  <c r="E1147" i="1"/>
  <c r="E160" i="1"/>
  <c r="E766" i="1"/>
  <c r="E412" i="1"/>
  <c r="E1223" i="1"/>
  <c r="E1150" i="1"/>
  <c r="E677" i="1"/>
  <c r="E55" i="1"/>
  <c r="E1304" i="1"/>
  <c r="E866" i="1"/>
  <c r="E1153" i="1"/>
  <c r="E1037" i="1"/>
  <c r="E1030" i="1"/>
  <c r="E1142" i="1"/>
  <c r="E1236" i="1"/>
  <c r="E1182" i="1"/>
  <c r="E245" i="1"/>
  <c r="E48" i="1"/>
  <c r="E991" i="1"/>
  <c r="E1233" i="1"/>
  <c r="E1141" i="1"/>
  <c r="E1145" i="1"/>
  <c r="E1049" i="1"/>
  <c r="E1110" i="1"/>
  <c r="E1149" i="1"/>
  <c r="E1255" i="1"/>
  <c r="E357" i="1"/>
  <c r="E1070" i="1"/>
  <c r="E1253" i="1"/>
  <c r="E218" i="1"/>
  <c r="E98" i="1"/>
  <c r="E238" i="1"/>
  <c r="E970" i="1"/>
  <c r="E99" i="1"/>
  <c r="E126" i="1"/>
  <c r="E239" i="1"/>
  <c r="E1318" i="1"/>
  <c r="E107" i="1"/>
  <c r="E157" i="1"/>
  <c r="E241" i="1"/>
  <c r="E111" i="1"/>
  <c r="E172" i="1"/>
  <c r="E250" i="1"/>
  <c r="E262" i="1"/>
  <c r="E88" i="1"/>
  <c r="E210" i="1"/>
  <c r="E263" i="1"/>
  <c r="E867" i="1"/>
  <c r="E124" i="1"/>
  <c r="E116" i="1"/>
  <c r="E125" i="1"/>
  <c r="E89" i="1"/>
  <c r="E121" i="1"/>
  <c r="E217" i="1"/>
  <c r="E738" i="1"/>
  <c r="E85" i="1"/>
  <c r="E122" i="1"/>
  <c r="E236" i="1"/>
  <c r="E87" i="1"/>
  <c r="E255" i="1"/>
  <c r="E259" i="1"/>
  <c r="E748" i="1"/>
  <c r="E732" i="1"/>
  <c r="E865" i="1"/>
  <c r="E212" i="1"/>
  <c r="E96" i="1"/>
  <c r="E108" i="1"/>
  <c r="E161" i="1"/>
  <c r="E110" i="1"/>
  <c r="E587" i="1"/>
  <c r="E146" i="1"/>
  <c r="E183" i="1"/>
  <c r="E23" i="1"/>
  <c r="E191" i="1"/>
  <c r="E646" i="1"/>
  <c r="E81" i="1"/>
  <c r="E130" i="1"/>
  <c r="E29" i="1"/>
  <c r="E143" i="1"/>
  <c r="E184" i="1"/>
  <c r="E708" i="1"/>
  <c r="E26" i="1"/>
  <c r="E193" i="1"/>
  <c r="E131" i="1"/>
  <c r="E188" i="1"/>
  <c r="E1449" i="1"/>
  <c r="E103" i="1"/>
  <c r="E181" i="1"/>
  <c r="E25" i="1"/>
  <c r="E43" i="1"/>
  <c r="E133" i="1"/>
  <c r="E714" i="1"/>
  <c r="E42" i="1"/>
  <c r="E595" i="1"/>
  <c r="E50" i="1"/>
  <c r="E292" i="1"/>
  <c r="E746" i="1"/>
  <c r="E44" i="1"/>
  <c r="E416" i="1"/>
  <c r="E745" i="1"/>
  <c r="E310" i="1"/>
  <c r="E313" i="1"/>
  <c r="E421" i="1"/>
  <c r="E666" i="1"/>
  <c r="E289" i="1"/>
  <c r="E667" i="1"/>
  <c r="E684" i="1"/>
  <c r="E32" i="1"/>
  <c r="E333" i="1"/>
  <c r="E640" i="1"/>
  <c r="E404" i="1"/>
  <c r="E648" i="1"/>
  <c r="E406" i="1"/>
  <c r="E652" i="1"/>
  <c r="E185" i="1"/>
  <c r="E762" i="1"/>
  <c r="E649" i="1"/>
  <c r="E135" i="1"/>
  <c r="E53" i="1"/>
  <c r="E744" i="1"/>
  <c r="E59" i="1"/>
  <c r="E334" i="1"/>
  <c r="E626" i="1"/>
  <c r="E308" i="1"/>
  <c r="E322" i="1"/>
  <c r="E420" i="1"/>
  <c r="E665" i="1"/>
  <c r="E320" i="1"/>
  <c r="E613" i="1"/>
  <c r="E8" i="1"/>
  <c r="E636" i="1"/>
  <c r="E685" i="1"/>
  <c r="E403" i="1"/>
  <c r="E436" i="1"/>
  <c r="E647" i="1"/>
  <c r="E400" i="1"/>
  <c r="E601" i="1"/>
  <c r="E290" i="1"/>
  <c r="E446" i="1"/>
  <c r="E750" i="1"/>
  <c r="E40" i="1"/>
  <c r="E74" i="1"/>
  <c r="E632" i="1"/>
  <c r="E287" i="1"/>
  <c r="E16" i="1"/>
  <c r="E174" i="1"/>
  <c r="E324" i="1"/>
  <c r="E741" i="1"/>
  <c r="E28" i="1"/>
  <c r="E147" i="1"/>
  <c r="E715" i="1"/>
  <c r="E295" i="1"/>
  <c r="E435" i="1"/>
  <c r="E793" i="1"/>
  <c r="E996" i="1"/>
  <c r="E311" i="1"/>
  <c r="E842" i="1"/>
  <c r="E1014" i="1"/>
  <c r="E153" i="1"/>
  <c r="E805" i="1"/>
  <c r="E827" i="1"/>
  <c r="E997" i="1"/>
  <c r="E785" i="1"/>
  <c r="E817" i="1"/>
  <c r="E884" i="1"/>
  <c r="E932" i="1"/>
  <c r="E780" i="1"/>
  <c r="E823" i="1"/>
  <c r="E887" i="1"/>
  <c r="E925" i="1"/>
  <c r="E964" i="1"/>
  <c r="E894" i="1"/>
  <c r="E985" i="1"/>
  <c r="E1106" i="1"/>
  <c r="E846" i="1"/>
  <c r="E930" i="1"/>
  <c r="E989" i="1"/>
  <c r="E794" i="1"/>
  <c r="E975" i="1"/>
  <c r="E1094" i="1"/>
  <c r="E850" i="1"/>
  <c r="E923" i="1"/>
  <c r="E818" i="1"/>
  <c r="E947" i="1"/>
  <c r="E998" i="1"/>
  <c r="E1111" i="1"/>
  <c r="E534" i="1"/>
  <c r="E57" i="1"/>
  <c r="E452" i="1"/>
  <c r="E479" i="1"/>
  <c r="E878" i="1"/>
  <c r="E489" i="1"/>
  <c r="E483" i="1"/>
  <c r="E104" i="1"/>
  <c r="E752" i="1"/>
  <c r="E196" i="1"/>
  <c r="E307" i="1"/>
  <c r="E318" i="1"/>
  <c r="E644" i="1"/>
  <c r="E612" i="1"/>
  <c r="E399" i="1"/>
  <c r="E272" i="1"/>
  <c r="E271" i="1"/>
  <c r="E39" i="1"/>
  <c r="E17" i="1"/>
  <c r="E187" i="1"/>
  <c r="E660" i="1"/>
  <c r="E760" i="1"/>
  <c r="E30" i="1"/>
  <c r="E71" i="1"/>
  <c r="E179" i="1"/>
  <c r="E79" i="1"/>
  <c r="E305" i="1"/>
  <c r="E845" i="1"/>
  <c r="E856" i="1"/>
  <c r="E801" i="1"/>
  <c r="E851" i="1"/>
  <c r="E954" i="1"/>
  <c r="E1001" i="1"/>
  <c r="E820" i="1"/>
  <c r="E903" i="1"/>
  <c r="E926" i="1"/>
  <c r="E1002" i="1"/>
  <c r="E783" i="1"/>
  <c r="E829" i="1"/>
  <c r="E859" i="1"/>
  <c r="E888" i="1"/>
  <c r="E929" i="1"/>
  <c r="E787" i="1"/>
  <c r="E1082" i="1"/>
  <c r="E424" i="1"/>
  <c r="E1118" i="1"/>
  <c r="E832" i="1"/>
  <c r="E920" i="1"/>
  <c r="E977" i="1"/>
  <c r="E1095" i="1"/>
  <c r="E109" i="1"/>
  <c r="E757" i="1"/>
  <c r="E197" i="1"/>
  <c r="E629" i="1"/>
  <c r="E711" i="1"/>
  <c r="E306" i="1"/>
  <c r="E643" i="1"/>
  <c r="E323" i="1"/>
  <c r="E611" i="1"/>
  <c r="E417" i="1"/>
  <c r="E297" i="1"/>
  <c r="E282" i="1"/>
  <c r="E791" i="1"/>
  <c r="E686" i="1"/>
  <c r="E598" i="1"/>
  <c r="E1009" i="1"/>
  <c r="E822" i="1"/>
  <c r="E768" i="1"/>
  <c r="E809" i="1"/>
  <c r="E901" i="1"/>
  <c r="E831" i="1"/>
  <c r="E885" i="1"/>
  <c r="E1075" i="1"/>
  <c r="E962" i="1"/>
  <c r="E1091" i="1"/>
  <c r="E781" i="1"/>
  <c r="E978" i="1"/>
  <c r="E1126" i="1"/>
  <c r="E1012" i="1"/>
  <c r="E1130" i="1"/>
  <c r="E651" i="1"/>
  <c r="E976" i="1"/>
  <c r="E522" i="1"/>
  <c r="E935" i="1"/>
  <c r="E465" i="1"/>
  <c r="E18" i="1"/>
  <c r="E78" i="1"/>
  <c r="E321" i="1"/>
  <c r="E335" i="1"/>
  <c r="E642" i="1"/>
  <c r="E747" i="1"/>
  <c r="E95" i="1"/>
  <c r="E772" i="1"/>
  <c r="E1097" i="1"/>
  <c r="E784" i="1"/>
  <c r="E1071" i="1"/>
  <c r="E409" i="1"/>
  <c r="E953" i="1"/>
  <c r="E1080" i="1"/>
  <c r="E463" i="1"/>
  <c r="E591" i="1"/>
  <c r="E555" i="1"/>
  <c r="E507" i="1"/>
  <c r="E568" i="1"/>
  <c r="E839" i="1"/>
  <c r="E508" i="1"/>
  <c r="E577" i="1"/>
  <c r="E516" i="1"/>
  <c r="E579" i="1"/>
  <c r="E891" i="1"/>
  <c r="E645" i="1"/>
  <c r="E582" i="1"/>
  <c r="E1116" i="1"/>
  <c r="E639" i="1"/>
  <c r="E537" i="1"/>
  <c r="E496" i="1"/>
  <c r="E570" i="1"/>
  <c r="E961" i="1"/>
  <c r="E1456" i="1"/>
  <c r="E149" i="1"/>
  <c r="E288" i="1"/>
  <c r="E474" i="1"/>
  <c r="E473" i="1"/>
  <c r="E328" i="1"/>
  <c r="E594" i="1"/>
  <c r="E155" i="1"/>
  <c r="E102" i="1"/>
  <c r="E9" i="1"/>
  <c r="E657" i="1"/>
  <c r="E952" i="1"/>
  <c r="E1089" i="1"/>
  <c r="E631" i="1"/>
  <c r="E1010" i="1"/>
  <c r="E786" i="1"/>
  <c r="E773" i="1"/>
  <c r="E813" i="1"/>
  <c r="E21" i="1"/>
  <c r="E132" i="1"/>
  <c r="E709" i="1"/>
  <c r="E402" i="1"/>
  <c r="E655" i="1"/>
  <c r="E274" i="1"/>
  <c r="E286" i="1"/>
  <c r="E758" i="1"/>
  <c r="E278" i="1"/>
  <c r="E438" i="1"/>
  <c r="E924" i="1"/>
  <c r="E1099" i="1"/>
  <c r="E426" i="1"/>
  <c r="E1088" i="1"/>
  <c r="E464" i="1"/>
  <c r="E177" i="1"/>
  <c r="E828" i="1"/>
  <c r="E1114" i="1"/>
  <c r="E408" i="1"/>
  <c r="E559" i="1"/>
  <c r="E490" i="1"/>
  <c r="E38" i="1"/>
  <c r="E492" i="1"/>
  <c r="E578" i="1"/>
  <c r="E514" i="1"/>
  <c r="E789" i="1"/>
  <c r="E140" i="1"/>
  <c r="E542" i="1"/>
  <c r="E530" i="1"/>
  <c r="E94" i="1"/>
  <c r="E742" i="1"/>
  <c r="E450" i="1"/>
  <c r="E536" i="1"/>
  <c r="E584" i="1"/>
  <c r="E1120" i="1"/>
  <c r="E1457" i="1"/>
  <c r="E190" i="1"/>
  <c r="E462" i="1"/>
  <c r="E461" i="1"/>
  <c r="E540" i="1"/>
  <c r="E837" i="1"/>
  <c r="E1392" i="1"/>
  <c r="E269" i="1"/>
  <c r="E1272" i="1"/>
  <c r="E1279" i="1"/>
  <c r="E1388" i="1"/>
  <c r="E1461" i="1"/>
  <c r="E1397" i="1"/>
  <c r="E581" i="1"/>
  <c r="E1188" i="1"/>
  <c r="E431" i="1"/>
  <c r="E679" i="1"/>
  <c r="E659" i="1"/>
  <c r="E995" i="1"/>
  <c r="E150" i="1"/>
  <c r="E810" i="1"/>
  <c r="E927" i="1"/>
  <c r="E949" i="1"/>
  <c r="E987" i="1"/>
  <c r="E835" i="1"/>
  <c r="E963" i="1"/>
  <c r="E680" i="1"/>
  <c r="E908" i="1"/>
  <c r="E960" i="1"/>
  <c r="E327" i="1"/>
  <c r="E467" i="1"/>
  <c r="E488" i="1"/>
  <c r="E1448" i="1"/>
  <c r="E453" i="1"/>
  <c r="E1418" i="1"/>
  <c r="E1285" i="1"/>
  <c r="E336" i="1"/>
  <c r="E1349" i="1"/>
  <c r="E60" i="1"/>
  <c r="E194" i="1"/>
  <c r="E681" i="1"/>
  <c r="E22" i="1"/>
  <c r="E763" i="1"/>
  <c r="E893" i="1"/>
  <c r="E993" i="1"/>
  <c r="E806" i="1"/>
  <c r="E898" i="1"/>
  <c r="E983" i="1"/>
  <c r="E895" i="1"/>
  <c r="E840" i="1"/>
  <c r="E567" i="1"/>
  <c r="E551" i="1"/>
  <c r="E583" i="1"/>
  <c r="E477" i="1"/>
  <c r="E819" i="1"/>
  <c r="E630" i="1"/>
  <c r="E622" i="1"/>
  <c r="E580" i="1"/>
  <c r="E556" i="1"/>
  <c r="E1385" i="1"/>
  <c r="E1466" i="1"/>
  <c r="E517" i="1"/>
  <c r="E1391" i="1"/>
  <c r="E1273" i="1"/>
  <c r="E1411" i="1"/>
  <c r="E1172" i="1"/>
  <c r="E1404" i="1"/>
  <c r="E1280" i="1"/>
  <c r="E1334" i="1"/>
  <c r="E1362" i="1"/>
  <c r="E1229" i="1"/>
  <c r="E1265" i="1"/>
  <c r="E1321" i="1"/>
  <c r="E1216" i="1"/>
  <c r="E1293" i="1"/>
  <c r="E1417" i="1"/>
  <c r="E1427" i="1"/>
  <c r="E1177" i="1"/>
  <c r="E1240" i="1"/>
  <c r="E1181" i="1"/>
  <c r="E1261" i="1"/>
  <c r="E1359" i="1"/>
  <c r="E1168" i="1"/>
  <c r="E1432" i="1"/>
  <c r="E1176" i="1"/>
  <c r="E1205" i="1"/>
  <c r="E1412" i="1"/>
  <c r="E1212" i="1"/>
  <c r="E1289" i="1"/>
  <c r="E1371" i="1"/>
  <c r="E1225" i="1"/>
  <c r="E1284" i="1"/>
  <c r="E1398" i="1"/>
  <c r="E1343" i="1"/>
  <c r="E1351" i="1"/>
  <c r="E627" i="1"/>
  <c r="E444" i="1"/>
  <c r="E442" i="1"/>
  <c r="E668" i="1"/>
  <c r="E449" i="1"/>
  <c r="E682" i="1"/>
  <c r="E276" i="1"/>
  <c r="E1000" i="1"/>
  <c r="E811" i="1"/>
  <c r="E814" i="1"/>
  <c r="E933" i="1"/>
  <c r="E338" i="1"/>
  <c r="E881" i="1"/>
  <c r="E972" i="1"/>
  <c r="E662" i="1"/>
  <c r="E988" i="1"/>
  <c r="E838" i="1"/>
  <c r="E973" i="1"/>
  <c r="E1124" i="1"/>
  <c r="E759" i="1"/>
  <c r="E900" i="1"/>
  <c r="E984" i="1"/>
  <c r="E468" i="1"/>
  <c r="E1128" i="1"/>
  <c r="E316" i="1"/>
  <c r="E493" i="1"/>
  <c r="E526" i="1"/>
  <c r="E1467" i="1"/>
  <c r="E332" i="1"/>
  <c r="E458" i="1"/>
  <c r="E1161" i="1"/>
  <c r="E325" i="1"/>
  <c r="E503" i="1"/>
  <c r="E1357" i="1"/>
  <c r="E1171" i="1"/>
  <c r="E628" i="1"/>
  <c r="E600" i="1"/>
  <c r="E303" i="1"/>
  <c r="E716" i="1"/>
  <c r="E41" i="1"/>
  <c r="E896" i="1"/>
  <c r="E830" i="1"/>
  <c r="E799" i="1"/>
  <c r="E921" i="1"/>
  <c r="E717" i="1"/>
  <c r="E690" i="1"/>
  <c r="E401" i="1"/>
  <c r="E857" i="1"/>
  <c r="E833" i="1"/>
  <c r="E931" i="1"/>
  <c r="E1117" i="1"/>
  <c r="E843" i="1"/>
  <c r="E1072" i="1"/>
  <c r="E1078" i="1"/>
  <c r="E950" i="1"/>
  <c r="E423" i="1"/>
  <c r="E521" i="1"/>
  <c r="E1424" i="1"/>
  <c r="E481" i="1"/>
  <c r="E986" i="1"/>
  <c r="E1407" i="1"/>
  <c r="E427" i="1"/>
  <c r="E1387" i="1"/>
  <c r="E1353" i="1"/>
  <c r="E1129" i="1"/>
  <c r="E730" i="1"/>
  <c r="E70" i="1"/>
  <c r="E905" i="1"/>
  <c r="E1079" i="1"/>
  <c r="E1119" i="1"/>
  <c r="E808" i="1"/>
  <c r="E1108" i="1"/>
  <c r="E299" i="1"/>
  <c r="E487" i="1"/>
  <c r="E740" i="1"/>
  <c r="E1455" i="1"/>
  <c r="E500" i="1"/>
  <c r="E329" i="1"/>
  <c r="E1367" i="1"/>
  <c r="E1423" i="1"/>
  <c r="E1303" i="1"/>
  <c r="E1421" i="1"/>
  <c r="E1267" i="1"/>
  <c r="E1218" i="1"/>
  <c r="E1264" i="1"/>
  <c r="E1213" i="1"/>
  <c r="E1169" i="1"/>
  <c r="E1259" i="1"/>
  <c r="E1450" i="1"/>
  <c r="E1269" i="1"/>
  <c r="E1185" i="1"/>
  <c r="E1415" i="1"/>
  <c r="E638" i="1"/>
  <c r="E1157" i="1"/>
  <c r="E1378" i="1"/>
  <c r="E844" i="1"/>
  <c r="E485" i="1"/>
  <c r="E769" i="1"/>
  <c r="E1422" i="1"/>
  <c r="E538" i="1"/>
  <c r="E284" i="1"/>
  <c r="E1298" i="1"/>
  <c r="E1206" i="1"/>
  <c r="E848" i="1"/>
  <c r="E1426" i="1"/>
  <c r="E167" i="1"/>
  <c r="E192" i="1"/>
  <c r="E478" i="1"/>
  <c r="E326" i="1"/>
  <c r="E982" i="1"/>
  <c r="E419" i="1"/>
  <c r="E309" i="1"/>
  <c r="E687" i="1"/>
  <c r="E447" i="1"/>
  <c r="E428" i="1"/>
  <c r="E34" i="1"/>
  <c r="E36" i="1"/>
  <c r="E767" i="1"/>
  <c r="E800" i="1"/>
  <c r="E1085" i="1"/>
  <c r="E52" i="1"/>
  <c r="E1127" i="1"/>
  <c r="E980" i="1"/>
  <c r="E273" i="1"/>
  <c r="E946" i="1"/>
  <c r="E527" i="1"/>
  <c r="E460" i="1"/>
  <c r="E546" i="1"/>
  <c r="E1100" i="1"/>
  <c r="E331" i="1"/>
  <c r="E486" i="1"/>
  <c r="E1386" i="1"/>
  <c r="E1274" i="1"/>
  <c r="E1167" i="1"/>
  <c r="E1209" i="1"/>
  <c r="E1352" i="1"/>
  <c r="E1179" i="1"/>
  <c r="E1160" i="1"/>
  <c r="E1231" i="1"/>
  <c r="E1430" i="1"/>
  <c r="E1300" i="1"/>
  <c r="E1364" i="1"/>
  <c r="E1189" i="1"/>
  <c r="E1201" i="1"/>
  <c r="E1380" i="1"/>
  <c r="E1433" i="1"/>
  <c r="E1337" i="1"/>
  <c r="E751" i="1"/>
  <c r="E90" i="1"/>
  <c r="E277" i="1"/>
  <c r="E593" i="1"/>
  <c r="E170" i="1"/>
  <c r="E653" i="1"/>
  <c r="E847" i="1"/>
  <c r="E504" i="1"/>
  <c r="E502" i="1"/>
  <c r="E1462" i="1"/>
  <c r="E1132" i="1"/>
  <c r="E641" i="1"/>
  <c r="E1390" i="1"/>
  <c r="E1446" i="1"/>
  <c r="E1347" i="1"/>
  <c r="E1232" i="1"/>
  <c r="E1278" i="1"/>
  <c r="E1217" i="1"/>
  <c r="E1356" i="1"/>
  <c r="E1460" i="1"/>
  <c r="E1468" i="1"/>
  <c r="E1270" i="1"/>
  <c r="E1335" i="1"/>
  <c r="E1413" i="1"/>
  <c r="E1135" i="1"/>
  <c r="E663" i="1"/>
  <c r="E1453" i="1"/>
  <c r="E1438" i="1"/>
  <c r="E19" i="1"/>
  <c r="E31" i="1"/>
  <c r="E1379" i="1"/>
  <c r="E815" i="1"/>
  <c r="E1435" i="1"/>
  <c r="E164" i="1"/>
  <c r="E623" i="1"/>
  <c r="E459" i="1"/>
  <c r="E454" i="1"/>
  <c r="E743" i="1"/>
  <c r="E669" i="1"/>
  <c r="E698" i="1"/>
  <c r="E82" i="1"/>
  <c r="E433" i="1"/>
  <c r="E37" i="1"/>
  <c r="E906" i="1"/>
  <c r="E899" i="1"/>
  <c r="E816" i="1"/>
  <c r="E826" i="1"/>
  <c r="E1086" i="1"/>
  <c r="E918" i="1"/>
  <c r="E782" i="1"/>
  <c r="E928" i="1"/>
  <c r="E889" i="1"/>
  <c r="E948" i="1"/>
  <c r="E466" i="1"/>
  <c r="E562" i="1"/>
  <c r="E544" i="1"/>
  <c r="E469" i="1"/>
  <c r="E484" i="1"/>
  <c r="E951" i="1"/>
  <c r="E821" i="1"/>
  <c r="E396" i="1"/>
  <c r="E1275" i="1"/>
  <c r="E880" i="1"/>
  <c r="E1215" i="1"/>
  <c r="E1363" i="1"/>
  <c r="E1266" i="1"/>
  <c r="E1370" i="1"/>
  <c r="E1237" i="1"/>
  <c r="E807" i="1"/>
  <c r="E1186" i="1"/>
  <c r="E1224" i="1"/>
  <c r="E1375" i="1"/>
  <c r="E1198" i="1"/>
  <c r="E1202" i="1"/>
  <c r="E1076" i="1"/>
  <c r="E1344" i="1"/>
  <c r="E777" i="1"/>
  <c r="E858" i="1"/>
  <c r="E291" i="1"/>
  <c r="E853" i="1"/>
  <c r="E1003" i="1"/>
  <c r="E882" i="1"/>
  <c r="E922" i="1"/>
  <c r="E586" i="1"/>
  <c r="E176" i="1"/>
  <c r="E480" i="1"/>
  <c r="E560" i="1"/>
  <c r="E592" i="1"/>
  <c r="E510" i="1"/>
  <c r="E1458" i="1"/>
  <c r="E152" i="1"/>
  <c r="E700" i="1"/>
  <c r="E1405" i="1"/>
  <c r="E1271" i="1"/>
  <c r="E1420" i="1"/>
  <c r="E1241" i="1"/>
  <c r="E1175" i="1"/>
  <c r="E1288" i="1"/>
  <c r="E1434" i="1"/>
  <c r="E1134" i="1"/>
  <c r="E1327" i="1"/>
  <c r="E1074" i="1"/>
  <c r="E1414" i="1"/>
  <c r="E1341" i="1"/>
  <c r="E1465" i="1"/>
  <c r="E6" i="1"/>
  <c r="E683" i="1"/>
  <c r="E302" i="1"/>
  <c r="E148" i="1"/>
  <c r="E812" i="1"/>
  <c r="E1125" i="1"/>
  <c r="E566" i="1"/>
  <c r="E471" i="1"/>
  <c r="E563" i="1"/>
  <c r="E959" i="1"/>
  <c r="E482" i="1"/>
  <c r="E971" i="1"/>
  <c r="E549" i="1"/>
  <c r="E1336" i="1"/>
  <c r="E575" i="1"/>
  <c r="E1276" i="1"/>
  <c r="E1396" i="1"/>
  <c r="E1221" i="1"/>
  <c r="E1292" i="1"/>
  <c r="E1180" i="1"/>
  <c r="E1383" i="1"/>
  <c r="E1228" i="1"/>
  <c r="E1187" i="1"/>
  <c r="E1214" i="1"/>
  <c r="E1373" i="1"/>
  <c r="E1235" i="1"/>
  <c r="E1350" i="1"/>
  <c r="E718" i="1"/>
  <c r="E688" i="1"/>
  <c r="E883" i="1"/>
  <c r="E1112" i="1"/>
  <c r="E790" i="1"/>
  <c r="E974" i="1"/>
  <c r="E407" i="1"/>
  <c r="E890" i="1"/>
  <c r="E689" i="1"/>
  <c r="E1107" i="1"/>
  <c r="E1090" i="1"/>
  <c r="E528" i="1"/>
  <c r="E186" i="1"/>
  <c r="E405" i="1"/>
  <c r="E1399" i="1"/>
  <c r="E448" i="1"/>
  <c r="E1452" i="1"/>
  <c r="E1159" i="1"/>
  <c r="E1291" i="1"/>
  <c r="E1416" i="1"/>
  <c r="E1283" i="1"/>
  <c r="E1268" i="1"/>
  <c r="E1358" i="1"/>
  <c r="E1239" i="1"/>
  <c r="E1447" i="1"/>
  <c r="E1374" i="1"/>
  <c r="E1282" i="1"/>
  <c r="E51" i="1"/>
  <c r="E650" i="1"/>
  <c r="E792" i="1"/>
  <c r="E1342" i="1"/>
  <c r="E1320" i="1"/>
  <c r="E1123" i="1"/>
  <c r="E1190" i="1"/>
  <c r="E54" i="1"/>
  <c r="E541" i="1"/>
  <c r="E491" i="1"/>
  <c r="E509" i="1"/>
  <c r="E178" i="1"/>
  <c r="E315" i="1"/>
  <c r="E443" i="1"/>
  <c r="E749" i="1"/>
  <c r="E293" i="1"/>
  <c r="E1011" i="1"/>
  <c r="E803" i="1"/>
  <c r="E1098" i="1"/>
  <c r="E860" i="1"/>
  <c r="E425" i="1"/>
  <c r="E589" i="1"/>
  <c r="E552" i="1"/>
  <c r="E788" i="1"/>
  <c r="E572" i="1"/>
  <c r="E1464" i="1"/>
  <c r="E451" i="1"/>
  <c r="E1382" i="1"/>
  <c r="E1437" i="1"/>
  <c r="E1402" i="1"/>
  <c r="E1339" i="1"/>
  <c r="E1295" i="1"/>
  <c r="E1197" i="1"/>
  <c r="E1204" i="1"/>
  <c r="E1389" i="1"/>
  <c r="E1257" i="1"/>
  <c r="E1226" i="1"/>
  <c r="E1170" i="1"/>
  <c r="E1200" i="1"/>
  <c r="E1360" i="1"/>
  <c r="E1238" i="1"/>
  <c r="E1208" i="1"/>
  <c r="E1377" i="1"/>
  <c r="E1299" i="1"/>
  <c r="E171" i="1"/>
  <c r="E58" i="1"/>
  <c r="E418" i="1"/>
  <c r="E654" i="1"/>
  <c r="E731" i="1"/>
  <c r="E854" i="1"/>
  <c r="E33" i="1"/>
  <c r="E719" i="1"/>
  <c r="E550" i="1"/>
  <c r="E553" i="1"/>
  <c r="E1191" i="1"/>
  <c r="E1262" i="1"/>
  <c r="E1263" i="1"/>
  <c r="E1277" i="1"/>
  <c r="E1400" i="1"/>
  <c r="E1301" i="1"/>
  <c r="E1381" i="1"/>
  <c r="E445" i="1"/>
  <c r="E457" i="1"/>
  <c r="E397" i="1"/>
  <c r="E300" i="1"/>
  <c r="E1083" i="1"/>
  <c r="E1096" i="1"/>
  <c r="E523" i="1"/>
  <c r="E1092" i="1"/>
  <c r="E545" i="1"/>
  <c r="E476" i="1"/>
  <c r="E599" i="1"/>
  <c r="E1410" i="1"/>
  <c r="E1429" i="1"/>
  <c r="E1131" i="1"/>
  <c r="E1173" i="1"/>
  <c r="E1196" i="1"/>
  <c r="E422" i="1"/>
  <c r="E312" i="1"/>
  <c r="E979" i="1"/>
  <c r="E73" i="1"/>
  <c r="E1148" i="1"/>
  <c r="E824" i="1"/>
  <c r="E1192" i="1"/>
  <c r="E1340" i="1"/>
  <c r="E1069" i="1"/>
  <c r="E1084" i="1"/>
  <c r="E1365" i="1"/>
  <c r="E1425" i="1"/>
  <c r="E1281" i="1"/>
  <c r="E456" i="1"/>
  <c r="E1354" i="1"/>
  <c r="E897" i="1"/>
  <c r="E470" i="1"/>
  <c r="E999" i="1"/>
  <c r="E565" i="1"/>
  <c r="E180" i="1"/>
  <c r="E519" i="1"/>
  <c r="E1393" i="1"/>
  <c r="E1227" i="1"/>
  <c r="E1211" i="1"/>
  <c r="E1431" i="1"/>
  <c r="E1287" i="1"/>
  <c r="E1087" i="1"/>
  <c r="E512" i="1"/>
  <c r="E557" i="1"/>
  <c r="E298" i="1"/>
  <c r="E1004" i="1"/>
  <c r="E558" i="1"/>
  <c r="E561" i="1"/>
  <c r="E1384" i="1"/>
  <c r="E1451" i="1"/>
  <c r="E1395" i="1"/>
  <c r="E1372" i="1"/>
  <c r="E1203" i="1"/>
  <c r="E1406" i="1"/>
  <c r="E195" i="1"/>
  <c r="E77" i="1"/>
  <c r="E678" i="1"/>
  <c r="E1081" i="1"/>
  <c r="E330" i="1"/>
  <c r="E543" i="1"/>
  <c r="E879" i="1"/>
  <c r="E1445" i="1"/>
  <c r="E1210" i="1"/>
  <c r="E1348" i="1"/>
  <c r="E1401" i="1"/>
  <c r="E1294" i="1"/>
  <c r="E1258" i="1"/>
  <c r="E279" i="1"/>
  <c r="E1366" i="1"/>
  <c r="E1174" i="1"/>
  <c r="E1115" i="1"/>
  <c r="E35" i="1"/>
  <c r="E27" i="1"/>
  <c r="E175" i="1"/>
  <c r="E656" i="1"/>
  <c r="E455" i="1"/>
  <c r="E314" i="1"/>
  <c r="E1122" i="1"/>
  <c r="E518" i="1"/>
  <c r="E576" i="1"/>
  <c r="E1408" i="1"/>
  <c r="E1290" i="1"/>
  <c r="E1207" i="1"/>
  <c r="E1419" i="1"/>
  <c r="E1409" i="1"/>
  <c r="E1322" i="1"/>
  <c r="E804" i="1"/>
  <c r="E529" i="1"/>
  <c r="E855" i="1"/>
  <c r="E761" i="1"/>
  <c r="E268" i="1"/>
  <c r="E992" i="1"/>
  <c r="E1093" i="1"/>
  <c r="E981" i="1"/>
  <c r="E1459" i="1"/>
  <c r="E1346" i="1"/>
  <c r="E1183" i="1"/>
  <c r="E1184" i="1"/>
  <c r="E1428" i="1"/>
  <c r="E1178" i="1"/>
  <c r="E1369" i="1"/>
  <c r="E24" i="1"/>
  <c r="E852" i="1"/>
  <c r="E1323" i="1"/>
  <c r="E1242" i="1"/>
  <c r="E886" i="1"/>
  <c r="E1121" i="1"/>
  <c r="E1463" i="1"/>
  <c r="E498" i="1"/>
  <c r="E1133" i="1"/>
  <c r="E588" i="1"/>
  <c r="E1376" i="1"/>
  <c r="E20" i="1"/>
  <c r="E664" i="1"/>
  <c r="E661" i="1"/>
  <c r="E802" i="1"/>
  <c r="E569" i="1"/>
  <c r="E1338" i="1"/>
  <c r="E1156" i="1"/>
  <c r="E1355" i="1"/>
  <c r="E1439" i="1"/>
  <c r="E182" i="1"/>
  <c r="E1454" i="1"/>
  <c r="E1403" i="1"/>
  <c r="E1286" i="1"/>
  <c r="E1260" i="1"/>
  <c r="E1361" i="1"/>
  <c r="E1368" i="1"/>
  <c r="E138" i="1"/>
  <c r="E625" i="1"/>
  <c r="E707" i="1"/>
  <c r="E907" i="1"/>
  <c r="E1113" i="1"/>
  <c r="E892" i="1"/>
  <c r="E836" i="1"/>
  <c r="E494" i="1"/>
  <c r="E796" i="1"/>
  <c r="E825" i="1"/>
  <c r="E1296" i="1"/>
  <c r="E1256" i="1"/>
  <c r="E1230" i="1"/>
  <c r="E1394" i="1"/>
  <c r="E525" i="1"/>
  <c r="E994" i="1"/>
  <c r="E151" i="1"/>
  <c r="E849" i="1"/>
  <c r="E834" i="1"/>
  <c r="E637" i="1"/>
  <c r="E1302" i="1"/>
  <c r="E1158" i="1"/>
  <c r="E1345" i="1"/>
  <c r="E795" i="1"/>
  <c r="E539" i="1"/>
  <c r="E497" i="1"/>
  <c r="E475" i="1"/>
  <c r="E571" i="1"/>
  <c r="E119" i="1"/>
  <c r="E123" i="1"/>
  <c r="E145" i="1"/>
  <c r="E266" i="1"/>
  <c r="E101" i="1"/>
  <c r="E533" i="1"/>
  <c r="E564" i="1"/>
  <c r="E258" i="1"/>
  <c r="E156" i="1"/>
  <c r="E524" i="1"/>
  <c r="E267" i="1"/>
  <c r="E106" i="1"/>
  <c r="E472" i="1"/>
  <c r="E7" i="1"/>
  <c r="E100" i="1"/>
  <c r="E127" i="1"/>
  <c r="E270" i="1"/>
  <c r="E547" i="1"/>
  <c r="E1013" i="1"/>
  <c r="E554" i="1"/>
  <c r="E113" i="1"/>
  <c r="E83" i="1"/>
  <c r="E134" i="1"/>
  <c r="E301" i="1"/>
  <c r="E499" i="1"/>
  <c r="E495" i="1"/>
  <c r="E573" i="1"/>
  <c r="E75" i="1"/>
  <c r="E92" i="1"/>
  <c r="E118" i="1"/>
  <c r="E139" i="1"/>
  <c r="E205" i="1"/>
  <c r="E317" i="1"/>
  <c r="E501" i="1"/>
  <c r="E511" i="1"/>
  <c r="E93" i="1"/>
  <c r="E120" i="1"/>
  <c r="E141" i="1"/>
  <c r="E189" i="1"/>
  <c r="E304" i="1"/>
  <c r="E671" i="1"/>
  <c r="E128" i="1"/>
  <c r="E137" i="1"/>
  <c r="E515" i="1"/>
  <c r="E117" i="1"/>
  <c r="E198" i="1"/>
  <c r="E319" i="1"/>
  <c r="E513" i="1"/>
  <c r="E253" i="1"/>
  <c r="E506" i="1"/>
  <c r="E585" i="1"/>
  <c r="E548" i="1"/>
  <c r="E574" i="1"/>
  <c r="E739" i="1"/>
  <c r="E76" i="1"/>
  <c r="E505" i="1"/>
  <c r="E590" i="1"/>
  <c r="E112" i="1"/>
  <c r="E168" i="1"/>
  <c r="E294" i="1"/>
  <c r="E80" i="1"/>
  <c r="E129" i="1"/>
  <c r="E257" i="1"/>
  <c r="E136" i="1"/>
  <c r="E91" i="1"/>
  <c r="E531" i="1"/>
  <c r="E142" i="1"/>
  <c r="E264" i="1"/>
  <c r="E532" i="1"/>
  <c r="E97" i="1"/>
  <c r="E144" i="1"/>
  <c r="E265" i="1"/>
  <c r="E535" i="1"/>
  <c r="E520" i="1"/>
  <c r="E105" i="1"/>
  <c r="E280" i="1"/>
  <c r="E1469" i="1" l="1"/>
  <c r="J1439" i="1"/>
  <c r="L1439" i="1"/>
  <c r="M1439" i="1"/>
  <c r="K1439" i="1"/>
  <c r="M1148" i="1"/>
  <c r="L1148" i="1"/>
  <c r="J1148" i="1"/>
  <c r="K1148" i="1"/>
  <c r="J1235" i="1"/>
  <c r="K1235" i="1"/>
  <c r="L1235" i="1"/>
  <c r="M1235" i="1"/>
  <c r="J454" i="1"/>
  <c r="M454" i="1"/>
  <c r="K454" i="1"/>
  <c r="L454" i="1"/>
  <c r="J427" i="1"/>
  <c r="L427" i="1"/>
  <c r="K427" i="1"/>
  <c r="M427" i="1"/>
  <c r="L1229" i="1"/>
  <c r="K1229" i="1"/>
  <c r="M1229" i="1"/>
  <c r="J1229" i="1"/>
  <c r="J643" i="1"/>
  <c r="L643" i="1"/>
  <c r="M643" i="1"/>
  <c r="K643" i="1"/>
  <c r="M400" i="1"/>
  <c r="K400" i="1"/>
  <c r="L400" i="1"/>
  <c r="J400" i="1"/>
  <c r="J1297" i="1"/>
  <c r="K1297" i="1"/>
  <c r="L1297" i="1"/>
  <c r="M1297" i="1"/>
  <c r="M734" i="1"/>
  <c r="K734" i="1"/>
  <c r="J734" i="1"/>
  <c r="L734" i="1"/>
  <c r="K754" i="1"/>
  <c r="J754" i="1"/>
  <c r="L754" i="1"/>
  <c r="M754" i="1"/>
  <c r="L206" i="1"/>
  <c r="M206" i="1"/>
  <c r="K206" i="1"/>
  <c r="J206" i="1"/>
  <c r="M251" i="1"/>
  <c r="J251" i="1"/>
  <c r="L251" i="1"/>
  <c r="K251" i="1"/>
  <c r="J369" i="1"/>
  <c r="K369" i="1"/>
  <c r="L369" i="1"/>
  <c r="M369" i="1"/>
  <c r="M86" i="1"/>
  <c r="L86" i="1"/>
  <c r="K86" i="1"/>
  <c r="J86" i="1"/>
  <c r="K12" i="1"/>
  <c r="L12" i="1"/>
  <c r="M12" i="1"/>
  <c r="J12" i="1"/>
  <c r="L532" i="1"/>
  <c r="M532" i="1"/>
  <c r="K532" i="1"/>
  <c r="J532" i="1"/>
  <c r="L590" i="1"/>
  <c r="K590" i="1"/>
  <c r="J590" i="1"/>
  <c r="M590" i="1"/>
  <c r="M117" i="1"/>
  <c r="L117" i="1"/>
  <c r="J117" i="1"/>
  <c r="K117" i="1"/>
  <c r="L511" i="1"/>
  <c r="J511" i="1"/>
  <c r="K511" i="1"/>
  <c r="M511" i="1"/>
  <c r="K134" i="1"/>
  <c r="M134" i="1"/>
  <c r="J134" i="1"/>
  <c r="L134" i="1"/>
  <c r="L267" i="1"/>
  <c r="K267" i="1"/>
  <c r="J267" i="1"/>
  <c r="M267" i="1"/>
  <c r="M475" i="1"/>
  <c r="L475" i="1"/>
  <c r="J475" i="1"/>
  <c r="K475" i="1"/>
  <c r="J525" i="1"/>
  <c r="L525" i="1"/>
  <c r="K525" i="1"/>
  <c r="M525" i="1"/>
  <c r="J707" i="1"/>
  <c r="L707" i="1"/>
  <c r="M707" i="1"/>
  <c r="K707" i="1"/>
  <c r="K1355" i="1"/>
  <c r="L1355" i="1"/>
  <c r="M1355" i="1"/>
  <c r="J1355" i="1"/>
  <c r="L498" i="1"/>
  <c r="K498" i="1"/>
  <c r="J498" i="1"/>
  <c r="M498" i="1"/>
  <c r="L1178" i="1"/>
  <c r="K1178" i="1"/>
  <c r="J1178" i="1"/>
  <c r="M1178" i="1"/>
  <c r="J529" i="1"/>
  <c r="K529" i="1"/>
  <c r="M529" i="1"/>
  <c r="L529" i="1"/>
  <c r="J1401" i="1"/>
  <c r="L1401" i="1"/>
  <c r="K1401" i="1"/>
  <c r="M1401" i="1"/>
  <c r="K1406" i="1"/>
  <c r="M1406" i="1"/>
  <c r="L1406" i="1"/>
  <c r="J1406" i="1"/>
  <c r="J512" i="1"/>
  <c r="L512" i="1"/>
  <c r="K512" i="1"/>
  <c r="M512" i="1"/>
  <c r="J897" i="1"/>
  <c r="M897" i="1"/>
  <c r="K897" i="1"/>
  <c r="L897" i="1"/>
  <c r="L73" i="1"/>
  <c r="M73" i="1"/>
  <c r="K73" i="1"/>
  <c r="J73" i="1"/>
  <c r="M545" i="1"/>
  <c r="L545" i="1"/>
  <c r="J545" i="1"/>
  <c r="K545" i="1"/>
  <c r="L1400" i="1"/>
  <c r="K1400" i="1"/>
  <c r="J1400" i="1"/>
  <c r="M1400" i="1"/>
  <c r="K1226" i="1"/>
  <c r="M1226" i="1"/>
  <c r="L1226" i="1"/>
  <c r="J1226" i="1"/>
  <c r="M572" i="1"/>
  <c r="L572" i="1"/>
  <c r="K572" i="1"/>
  <c r="J572" i="1"/>
  <c r="J443" i="1"/>
  <c r="K443" i="1"/>
  <c r="L443" i="1"/>
  <c r="M443" i="1"/>
  <c r="M1320" i="1"/>
  <c r="J1320" i="1"/>
  <c r="L1320" i="1"/>
  <c r="K1320" i="1"/>
  <c r="L1416" i="1"/>
  <c r="K1416" i="1"/>
  <c r="J1416" i="1"/>
  <c r="M1416" i="1"/>
  <c r="J890" i="1"/>
  <c r="K890" i="1"/>
  <c r="M890" i="1"/>
  <c r="L890" i="1"/>
  <c r="M1373" i="1"/>
  <c r="L1373" i="1"/>
  <c r="J1373" i="1"/>
  <c r="K1373" i="1"/>
  <c r="M1336" i="1"/>
  <c r="J1336" i="1"/>
  <c r="K1336" i="1"/>
  <c r="L1336" i="1"/>
  <c r="K302" i="1"/>
  <c r="L302" i="1"/>
  <c r="M302" i="1"/>
  <c r="J302" i="1"/>
  <c r="J1288" i="1"/>
  <c r="K1288" i="1"/>
  <c r="L1288" i="1"/>
  <c r="M1288" i="1"/>
  <c r="J480" i="1"/>
  <c r="K480" i="1"/>
  <c r="M480" i="1"/>
  <c r="L480" i="1"/>
  <c r="J1370" i="1"/>
  <c r="K1370" i="1"/>
  <c r="L1370" i="1"/>
  <c r="M1370" i="1"/>
  <c r="M562" i="1"/>
  <c r="J562" i="1"/>
  <c r="K562" i="1"/>
  <c r="L562" i="1"/>
  <c r="K37" i="1"/>
  <c r="M37" i="1"/>
  <c r="L37" i="1"/>
  <c r="J37" i="1"/>
  <c r="J459" i="1"/>
  <c r="L459" i="1"/>
  <c r="K459" i="1"/>
  <c r="M459" i="1"/>
  <c r="J1413" i="1"/>
  <c r="L1413" i="1"/>
  <c r="M1413" i="1"/>
  <c r="K1413" i="1"/>
  <c r="M641" i="1"/>
  <c r="K641" i="1"/>
  <c r="L641" i="1"/>
  <c r="J641" i="1"/>
  <c r="K1231" i="1"/>
  <c r="J1231" i="1"/>
  <c r="L1231" i="1"/>
  <c r="M1231" i="1"/>
  <c r="M546" i="1"/>
  <c r="L546" i="1"/>
  <c r="K546" i="1"/>
  <c r="J546" i="1"/>
  <c r="K36" i="1"/>
  <c r="J36" i="1"/>
  <c r="L36" i="1"/>
  <c r="M36" i="1"/>
  <c r="J192" i="1"/>
  <c r="K192" i="1"/>
  <c r="M192" i="1"/>
  <c r="L192" i="1"/>
  <c r="M1378" i="1"/>
  <c r="L1378" i="1"/>
  <c r="J1378" i="1"/>
  <c r="K1378" i="1"/>
  <c r="J1267" i="1"/>
  <c r="K1267" i="1"/>
  <c r="M1267" i="1"/>
  <c r="L1267" i="1"/>
  <c r="J808" i="1"/>
  <c r="L808" i="1"/>
  <c r="K808" i="1"/>
  <c r="M808" i="1"/>
  <c r="K1407" i="1"/>
  <c r="J1407" i="1"/>
  <c r="L1407" i="1"/>
  <c r="M1407" i="1"/>
  <c r="M833" i="1"/>
  <c r="L833" i="1"/>
  <c r="J833" i="1"/>
  <c r="K833" i="1"/>
  <c r="M830" i="1"/>
  <c r="J830" i="1"/>
  <c r="K830" i="1"/>
  <c r="L830" i="1"/>
  <c r="L1161" i="1"/>
  <c r="K1161" i="1"/>
  <c r="J1161" i="1"/>
  <c r="M1161" i="1"/>
  <c r="L759" i="1"/>
  <c r="K759" i="1"/>
  <c r="M759" i="1"/>
  <c r="J759" i="1"/>
  <c r="J1000" i="1"/>
  <c r="M1000" i="1"/>
  <c r="K1000" i="1"/>
  <c r="L1000" i="1"/>
  <c r="K1343" i="1"/>
  <c r="J1343" i="1"/>
  <c r="M1343" i="1"/>
  <c r="L1343" i="1"/>
  <c r="J1359" i="1"/>
  <c r="L1359" i="1"/>
  <c r="K1359" i="1"/>
  <c r="M1359" i="1"/>
  <c r="J1362" i="1"/>
  <c r="L1362" i="1"/>
  <c r="K1362" i="1"/>
  <c r="M1362" i="1"/>
  <c r="J580" i="1"/>
  <c r="K580" i="1"/>
  <c r="L580" i="1"/>
  <c r="M580" i="1"/>
  <c r="J806" i="1"/>
  <c r="L806" i="1"/>
  <c r="M806" i="1"/>
  <c r="K806" i="1"/>
  <c r="J336" i="1"/>
  <c r="L336" i="1"/>
  <c r="K336" i="1"/>
  <c r="M336" i="1"/>
  <c r="L835" i="1"/>
  <c r="M835" i="1"/>
  <c r="K835" i="1"/>
  <c r="J835" i="1"/>
  <c r="M269" i="1"/>
  <c r="L269" i="1"/>
  <c r="K269" i="1"/>
  <c r="J269" i="1"/>
  <c r="K742" i="1"/>
  <c r="L742" i="1"/>
  <c r="J742" i="1"/>
  <c r="M742" i="1"/>
  <c r="L408" i="1"/>
  <c r="K408" i="1"/>
  <c r="J408" i="1"/>
  <c r="M408" i="1"/>
  <c r="M155" i="1"/>
  <c r="K155" i="1"/>
  <c r="J155" i="1"/>
  <c r="L155" i="1"/>
  <c r="K961" i="1"/>
  <c r="L961" i="1"/>
  <c r="M961" i="1"/>
  <c r="J961" i="1"/>
  <c r="K508" i="1"/>
  <c r="J508" i="1"/>
  <c r="L508" i="1"/>
  <c r="M508" i="1"/>
  <c r="L1097" i="1"/>
  <c r="J1097" i="1"/>
  <c r="K1097" i="1"/>
  <c r="M1097" i="1"/>
  <c r="J1126" i="1"/>
  <c r="L1126" i="1"/>
  <c r="M1126" i="1"/>
  <c r="K1126" i="1"/>
  <c r="L822" i="1"/>
  <c r="K822" i="1"/>
  <c r="M822" i="1"/>
  <c r="J822" i="1"/>
  <c r="L306" i="1"/>
  <c r="J306" i="1"/>
  <c r="K306" i="1"/>
  <c r="M306" i="1"/>
  <c r="J859" i="1"/>
  <c r="K859" i="1"/>
  <c r="L859" i="1"/>
  <c r="M859" i="1"/>
  <c r="J845" i="1"/>
  <c r="K845" i="1"/>
  <c r="L845" i="1"/>
  <c r="M845" i="1"/>
  <c r="L644" i="1"/>
  <c r="K644" i="1"/>
  <c r="M644" i="1"/>
  <c r="J644" i="1"/>
  <c r="M483" i="1"/>
  <c r="J483" i="1"/>
  <c r="K483" i="1"/>
  <c r="L483" i="1"/>
  <c r="L850" i="1"/>
  <c r="K850" i="1"/>
  <c r="M850" i="1"/>
  <c r="J850" i="1"/>
  <c r="J887" i="1"/>
  <c r="M887" i="1"/>
  <c r="L887" i="1"/>
  <c r="K887" i="1"/>
  <c r="J842" i="1"/>
  <c r="M842" i="1"/>
  <c r="K842" i="1"/>
  <c r="L842" i="1"/>
  <c r="J174" i="1"/>
  <c r="M174" i="1"/>
  <c r="K174" i="1"/>
  <c r="L174" i="1"/>
  <c r="K647" i="1"/>
  <c r="L647" i="1"/>
  <c r="M647" i="1"/>
  <c r="J647" i="1"/>
  <c r="L626" i="1"/>
  <c r="K626" i="1"/>
  <c r="M626" i="1"/>
  <c r="J626" i="1"/>
  <c r="M595" i="1"/>
  <c r="K595" i="1"/>
  <c r="J595" i="1"/>
  <c r="L595" i="1"/>
  <c r="M255" i="1"/>
  <c r="J255" i="1"/>
  <c r="L255" i="1"/>
  <c r="K255" i="1"/>
  <c r="L867" i="1"/>
  <c r="J867" i="1"/>
  <c r="K867" i="1"/>
  <c r="M867" i="1"/>
  <c r="L239" i="1"/>
  <c r="M239" i="1"/>
  <c r="K239" i="1"/>
  <c r="J239" i="1"/>
  <c r="K1110" i="1"/>
  <c r="J1110" i="1"/>
  <c r="L1110" i="1"/>
  <c r="M1110" i="1"/>
  <c r="J1142" i="1"/>
  <c r="K1142" i="1"/>
  <c r="L1142" i="1"/>
  <c r="M1142" i="1"/>
  <c r="M766" i="1"/>
  <c r="L766" i="1"/>
  <c r="J766" i="1"/>
  <c r="K766" i="1"/>
  <c r="J1034" i="1"/>
  <c r="L1034" i="1"/>
  <c r="M1034" i="1"/>
  <c r="K1034" i="1"/>
  <c r="J1005" i="1"/>
  <c r="K1005" i="1"/>
  <c r="L1005" i="1"/>
  <c r="M1005" i="1"/>
  <c r="K938" i="1"/>
  <c r="L938" i="1"/>
  <c r="J938" i="1"/>
  <c r="M938" i="1"/>
  <c r="K872" i="1"/>
  <c r="L872" i="1"/>
  <c r="M872" i="1"/>
  <c r="J872" i="1"/>
  <c r="J942" i="1"/>
  <c r="L942" i="1"/>
  <c r="M942" i="1"/>
  <c r="K942" i="1"/>
  <c r="L934" i="1"/>
  <c r="J934" i="1"/>
  <c r="K934" i="1"/>
  <c r="M934" i="1"/>
  <c r="K415" i="1"/>
  <c r="L415" i="1"/>
  <c r="M415" i="1"/>
  <c r="J415" i="1"/>
  <c r="K1222" i="1"/>
  <c r="J1222" i="1"/>
  <c r="M1222" i="1"/>
  <c r="L1222" i="1"/>
  <c r="L955" i="1"/>
  <c r="J955" i="1"/>
  <c r="K955" i="1"/>
  <c r="M955" i="1"/>
  <c r="J697" i="1"/>
  <c r="L697" i="1"/>
  <c r="M697" i="1"/>
  <c r="K697" i="1"/>
  <c r="K1194" i="1"/>
  <c r="J1194" i="1"/>
  <c r="L1194" i="1"/>
  <c r="M1194" i="1"/>
  <c r="K967" i="1"/>
  <c r="M967" i="1"/>
  <c r="J967" i="1"/>
  <c r="L967" i="1"/>
  <c r="L774" i="1"/>
  <c r="M774" i="1"/>
  <c r="K774" i="1"/>
  <c r="J774" i="1"/>
  <c r="M1033" i="1"/>
  <c r="L1033" i="1"/>
  <c r="J1033" i="1"/>
  <c r="K1033" i="1"/>
  <c r="M413" i="1"/>
  <c r="J413" i="1"/>
  <c r="L413" i="1"/>
  <c r="K413" i="1"/>
  <c r="J1316" i="1"/>
  <c r="M1316" i="1"/>
  <c r="L1316" i="1"/>
  <c r="K1316" i="1"/>
  <c r="K957" i="1"/>
  <c r="J957" i="1"/>
  <c r="L957" i="1"/>
  <c r="M957" i="1"/>
  <c r="J222" i="1"/>
  <c r="K222" i="1"/>
  <c r="M222" i="1"/>
  <c r="L222" i="1"/>
  <c r="J873" i="1"/>
  <c r="K873" i="1"/>
  <c r="L873" i="1"/>
  <c r="M873" i="1"/>
  <c r="L364" i="1"/>
  <c r="M364" i="1"/>
  <c r="J364" i="1"/>
  <c r="K364" i="1"/>
  <c r="M1015" i="1"/>
  <c r="L1015" i="1"/>
  <c r="J1015" i="1"/>
  <c r="K1015" i="1"/>
  <c r="M244" i="1"/>
  <c r="L244" i="1"/>
  <c r="J244" i="1"/>
  <c r="K244" i="1"/>
  <c r="K1077" i="1"/>
  <c r="J1077" i="1"/>
  <c r="L1077" i="1"/>
  <c r="M1077" i="1"/>
  <c r="L604" i="1"/>
  <c r="J604" i="1"/>
  <c r="M604" i="1"/>
  <c r="K604" i="1"/>
  <c r="K281" i="1"/>
  <c r="J281" i="1"/>
  <c r="L281" i="1"/>
  <c r="M281" i="1"/>
  <c r="M65" i="1"/>
  <c r="J65" i="1"/>
  <c r="K65" i="1"/>
  <c r="L65" i="1"/>
  <c r="J339" i="1"/>
  <c r="M339" i="1"/>
  <c r="K339" i="1"/>
  <c r="L339" i="1"/>
  <c r="J725" i="1"/>
  <c r="L725" i="1"/>
  <c r="K725" i="1"/>
  <c r="M725" i="1"/>
  <c r="K393" i="1"/>
  <c r="J393" i="1"/>
  <c r="L393" i="1"/>
  <c r="M393" i="1"/>
  <c r="K5" i="1"/>
  <c r="J5" i="1"/>
  <c r="M5" i="1"/>
  <c r="L5" i="1"/>
  <c r="M106" i="1"/>
  <c r="J106" i="1"/>
  <c r="K106" i="1"/>
  <c r="L106" i="1"/>
  <c r="M314" i="1"/>
  <c r="L314" i="1"/>
  <c r="J314" i="1"/>
  <c r="K314" i="1"/>
  <c r="J1170" i="1"/>
  <c r="K1170" i="1"/>
  <c r="L1170" i="1"/>
  <c r="M1170" i="1"/>
  <c r="L148" i="1"/>
  <c r="M148" i="1"/>
  <c r="J148" i="1"/>
  <c r="K148" i="1"/>
  <c r="K1430" i="1"/>
  <c r="J1430" i="1"/>
  <c r="M1430" i="1"/>
  <c r="L1430" i="1"/>
  <c r="M799" i="1"/>
  <c r="K799" i="1"/>
  <c r="J799" i="1"/>
  <c r="L799" i="1"/>
  <c r="K963" i="1"/>
  <c r="J963" i="1"/>
  <c r="M963" i="1"/>
  <c r="L963" i="1"/>
  <c r="M102" i="1"/>
  <c r="L102" i="1"/>
  <c r="J102" i="1"/>
  <c r="K102" i="1"/>
  <c r="K1236" i="1"/>
  <c r="J1236" i="1"/>
  <c r="M1236" i="1"/>
  <c r="L1236" i="1"/>
  <c r="M264" i="1"/>
  <c r="K264" i="1"/>
  <c r="L264" i="1"/>
  <c r="J264" i="1"/>
  <c r="L505" i="1"/>
  <c r="J505" i="1"/>
  <c r="K505" i="1"/>
  <c r="M505" i="1"/>
  <c r="M515" i="1"/>
  <c r="L515" i="1"/>
  <c r="K515" i="1"/>
  <c r="J515" i="1"/>
  <c r="M501" i="1"/>
  <c r="J501" i="1"/>
  <c r="K501" i="1"/>
  <c r="L501" i="1"/>
  <c r="M83" i="1"/>
  <c r="K83" i="1"/>
  <c r="L83" i="1"/>
  <c r="J83" i="1"/>
  <c r="J524" i="1"/>
  <c r="K524" i="1"/>
  <c r="M524" i="1"/>
  <c r="L524" i="1"/>
  <c r="K497" i="1"/>
  <c r="L497" i="1"/>
  <c r="M497" i="1"/>
  <c r="J497" i="1"/>
  <c r="M1394" i="1"/>
  <c r="L1394" i="1"/>
  <c r="K1394" i="1"/>
  <c r="J1394" i="1"/>
  <c r="J625" i="1"/>
  <c r="L625" i="1"/>
  <c r="M625" i="1"/>
  <c r="K625" i="1"/>
  <c r="M1156" i="1"/>
  <c r="J1156" i="1"/>
  <c r="L1156" i="1"/>
  <c r="K1156" i="1"/>
  <c r="L1463" i="1"/>
  <c r="K1463" i="1"/>
  <c r="J1463" i="1"/>
  <c r="M1463" i="1"/>
  <c r="K1428" i="1"/>
  <c r="J1428" i="1"/>
  <c r="M1428" i="1"/>
  <c r="L1428" i="1"/>
  <c r="L804" i="1"/>
  <c r="K804" i="1"/>
  <c r="M804" i="1"/>
  <c r="J804" i="1"/>
  <c r="M455" i="1"/>
  <c r="K455" i="1"/>
  <c r="L455" i="1"/>
  <c r="J455" i="1"/>
  <c r="K1348" i="1"/>
  <c r="L1348" i="1"/>
  <c r="J1348" i="1"/>
  <c r="M1348" i="1"/>
  <c r="K1203" i="1"/>
  <c r="J1203" i="1"/>
  <c r="L1203" i="1"/>
  <c r="M1203" i="1"/>
  <c r="J1087" i="1"/>
  <c r="L1087" i="1"/>
  <c r="K1087" i="1"/>
  <c r="M1087" i="1"/>
  <c r="K1354" i="1"/>
  <c r="J1354" i="1"/>
  <c r="M1354" i="1"/>
  <c r="L1354" i="1"/>
  <c r="J979" i="1"/>
  <c r="M979" i="1"/>
  <c r="K979" i="1"/>
  <c r="L979" i="1"/>
  <c r="J1092" i="1"/>
  <c r="L1092" i="1"/>
  <c r="M1092" i="1"/>
  <c r="K1092" i="1"/>
  <c r="J1277" i="1"/>
  <c r="K1277" i="1"/>
  <c r="M1277" i="1"/>
  <c r="L1277" i="1"/>
  <c r="L418" i="1"/>
  <c r="J418" i="1"/>
  <c r="M418" i="1"/>
  <c r="K418" i="1"/>
  <c r="J1257" i="1"/>
  <c r="K1257" i="1"/>
  <c r="M1257" i="1"/>
  <c r="L1257" i="1"/>
  <c r="M788" i="1"/>
  <c r="J788" i="1"/>
  <c r="K788" i="1"/>
  <c r="L788" i="1"/>
  <c r="M315" i="1"/>
  <c r="L315" i="1"/>
  <c r="K315" i="1"/>
  <c r="J315" i="1"/>
  <c r="J1342" i="1"/>
  <c r="K1342" i="1"/>
  <c r="L1342" i="1"/>
  <c r="M1342" i="1"/>
  <c r="K1291" i="1"/>
  <c r="J1291" i="1"/>
  <c r="L1291" i="1"/>
  <c r="M1291" i="1"/>
  <c r="L407" i="1"/>
  <c r="M407" i="1"/>
  <c r="K407" i="1"/>
  <c r="J407" i="1"/>
  <c r="K1214" i="1"/>
  <c r="J1214" i="1"/>
  <c r="M1214" i="1"/>
  <c r="L1214" i="1"/>
  <c r="K549" i="1"/>
  <c r="J549" i="1"/>
  <c r="L549" i="1"/>
  <c r="M549" i="1"/>
  <c r="J683" i="1"/>
  <c r="M683" i="1"/>
  <c r="K683" i="1"/>
  <c r="L683" i="1"/>
  <c r="M1175" i="1"/>
  <c r="L1175" i="1"/>
  <c r="J1175" i="1"/>
  <c r="K1175" i="1"/>
  <c r="L176" i="1"/>
  <c r="J176" i="1"/>
  <c r="M176" i="1"/>
  <c r="K176" i="1"/>
  <c r="K1266" i="1"/>
  <c r="J1266" i="1"/>
  <c r="L1266" i="1"/>
  <c r="M1266" i="1"/>
  <c r="L466" i="1"/>
  <c r="J466" i="1"/>
  <c r="K466" i="1"/>
  <c r="M466" i="1"/>
  <c r="K433" i="1"/>
  <c r="M433" i="1"/>
  <c r="J433" i="1"/>
  <c r="L433" i="1"/>
  <c r="K623" i="1"/>
  <c r="J623" i="1"/>
  <c r="M623" i="1"/>
  <c r="L623" i="1"/>
  <c r="M1335" i="1"/>
  <c r="L1335" i="1"/>
  <c r="K1335" i="1"/>
  <c r="J1335" i="1"/>
  <c r="J1132" i="1"/>
  <c r="L1132" i="1"/>
  <c r="K1132" i="1"/>
  <c r="M1132" i="1"/>
  <c r="J1160" i="1"/>
  <c r="K1160" i="1"/>
  <c r="L1160" i="1"/>
  <c r="M1160" i="1"/>
  <c r="L460" i="1"/>
  <c r="M460" i="1"/>
  <c r="K460" i="1"/>
  <c r="J460" i="1"/>
  <c r="M34" i="1"/>
  <c r="K34" i="1"/>
  <c r="J34" i="1"/>
  <c r="L34" i="1"/>
  <c r="K167" i="1"/>
  <c r="J167" i="1"/>
  <c r="M167" i="1"/>
  <c r="L167" i="1"/>
  <c r="L1157" i="1"/>
  <c r="J1157" i="1"/>
  <c r="K1157" i="1"/>
  <c r="M1157" i="1"/>
  <c r="J1421" i="1"/>
  <c r="K1421" i="1"/>
  <c r="L1421" i="1"/>
  <c r="M1421" i="1"/>
  <c r="J1119" i="1"/>
  <c r="K1119" i="1"/>
  <c r="M1119" i="1"/>
  <c r="L1119" i="1"/>
  <c r="J986" i="1"/>
  <c r="K986" i="1"/>
  <c r="L986" i="1"/>
  <c r="M986" i="1"/>
  <c r="J857" i="1"/>
  <c r="L857" i="1"/>
  <c r="M857" i="1"/>
  <c r="K857" i="1"/>
  <c r="J896" i="1"/>
  <c r="K896" i="1"/>
  <c r="L896" i="1"/>
  <c r="M896" i="1"/>
  <c r="J458" i="1"/>
  <c r="K458" i="1"/>
  <c r="L458" i="1"/>
  <c r="M458" i="1"/>
  <c r="K1124" i="1"/>
  <c r="L1124" i="1"/>
  <c r="M1124" i="1"/>
  <c r="J1124" i="1"/>
  <c r="J276" i="1"/>
  <c r="L276" i="1"/>
  <c r="K276" i="1"/>
  <c r="M276" i="1"/>
  <c r="K1398" i="1"/>
  <c r="J1398" i="1"/>
  <c r="L1398" i="1"/>
  <c r="M1398" i="1"/>
  <c r="L1261" i="1"/>
  <c r="K1261" i="1"/>
  <c r="J1261" i="1"/>
  <c r="M1261" i="1"/>
  <c r="J1334" i="1"/>
  <c r="M1334" i="1"/>
  <c r="K1334" i="1"/>
  <c r="L1334" i="1"/>
  <c r="M622" i="1"/>
  <c r="L622" i="1"/>
  <c r="J622" i="1"/>
  <c r="K622" i="1"/>
  <c r="J993" i="1"/>
  <c r="M993" i="1"/>
  <c r="L993" i="1"/>
  <c r="K993" i="1"/>
  <c r="K1285" i="1"/>
  <c r="J1285" i="1"/>
  <c r="M1285" i="1"/>
  <c r="L1285" i="1"/>
  <c r="K987" i="1"/>
  <c r="L987" i="1"/>
  <c r="J987" i="1"/>
  <c r="M987" i="1"/>
  <c r="M1392" i="1"/>
  <c r="J1392" i="1"/>
  <c r="K1392" i="1"/>
  <c r="L1392" i="1"/>
  <c r="J94" i="1"/>
  <c r="M94" i="1"/>
  <c r="L94" i="1"/>
  <c r="K94" i="1"/>
  <c r="L1114" i="1"/>
  <c r="K1114" i="1"/>
  <c r="J1114" i="1"/>
  <c r="M1114" i="1"/>
  <c r="K286" i="1"/>
  <c r="J286" i="1"/>
  <c r="M286" i="1"/>
  <c r="L286" i="1"/>
  <c r="K570" i="1"/>
  <c r="M570" i="1"/>
  <c r="J570" i="1"/>
  <c r="L570" i="1"/>
  <c r="L839" i="1"/>
  <c r="J839" i="1"/>
  <c r="K839" i="1"/>
  <c r="M839" i="1"/>
  <c r="J772" i="1"/>
  <c r="M772" i="1"/>
  <c r="L772" i="1"/>
  <c r="K772" i="1"/>
  <c r="M978" i="1"/>
  <c r="J978" i="1"/>
  <c r="L978" i="1"/>
  <c r="K978" i="1"/>
  <c r="M1009" i="1"/>
  <c r="L1009" i="1"/>
  <c r="J1009" i="1"/>
  <c r="K1009" i="1"/>
  <c r="M711" i="1"/>
  <c r="L711" i="1"/>
  <c r="J711" i="1"/>
  <c r="K711" i="1"/>
  <c r="J829" i="1"/>
  <c r="K829" i="1"/>
  <c r="L829" i="1"/>
  <c r="M829" i="1"/>
  <c r="J305" i="1"/>
  <c r="L305" i="1"/>
  <c r="M305" i="1"/>
  <c r="K305" i="1"/>
  <c r="J318" i="1"/>
  <c r="K318" i="1"/>
  <c r="L318" i="1"/>
  <c r="M318" i="1"/>
  <c r="K489" i="1"/>
  <c r="L489" i="1"/>
  <c r="M489" i="1"/>
  <c r="J489" i="1"/>
  <c r="K1094" i="1"/>
  <c r="J1094" i="1"/>
  <c r="M1094" i="1"/>
  <c r="L1094" i="1"/>
  <c r="K823" i="1"/>
  <c r="J823" i="1"/>
  <c r="L823" i="1"/>
  <c r="M823" i="1"/>
  <c r="J311" i="1"/>
  <c r="M311" i="1"/>
  <c r="K311" i="1"/>
  <c r="L311" i="1"/>
  <c r="M16" i="1"/>
  <c r="J16" i="1"/>
  <c r="K16" i="1"/>
  <c r="L16" i="1"/>
  <c r="L436" i="1"/>
  <c r="K436" i="1"/>
  <c r="J436" i="1"/>
  <c r="M436" i="1"/>
  <c r="J334" i="1"/>
  <c r="L334" i="1"/>
  <c r="K334" i="1"/>
  <c r="M334" i="1"/>
  <c r="L289" i="1"/>
  <c r="K289" i="1"/>
  <c r="J289" i="1"/>
  <c r="M289" i="1"/>
  <c r="L42" i="1"/>
  <c r="K42" i="1"/>
  <c r="J42" i="1"/>
  <c r="M42" i="1"/>
  <c r="L29" i="1"/>
  <c r="M29" i="1"/>
  <c r="J29" i="1"/>
  <c r="K29" i="1"/>
  <c r="K87" i="1"/>
  <c r="L87" i="1"/>
  <c r="M87" i="1"/>
  <c r="J87" i="1"/>
  <c r="J263" i="1"/>
  <c r="M263" i="1"/>
  <c r="K263" i="1"/>
  <c r="L263" i="1"/>
  <c r="J126" i="1"/>
  <c r="L126" i="1"/>
  <c r="M126" i="1"/>
  <c r="K126" i="1"/>
  <c r="M1030" i="1"/>
  <c r="L1030" i="1"/>
  <c r="J1030" i="1"/>
  <c r="K1030" i="1"/>
  <c r="J160" i="1"/>
  <c r="L160" i="1"/>
  <c r="K160" i="1"/>
  <c r="M160" i="1"/>
  <c r="J965" i="1"/>
  <c r="K965" i="1"/>
  <c r="M965" i="1"/>
  <c r="L965" i="1"/>
  <c r="K597" i="1"/>
  <c r="J597" i="1"/>
  <c r="L597" i="1"/>
  <c r="M597" i="1"/>
  <c r="J969" i="1"/>
  <c r="M969" i="1"/>
  <c r="L969" i="1"/>
  <c r="K969" i="1"/>
  <c r="K1309" i="1"/>
  <c r="M1309" i="1"/>
  <c r="J1309" i="1"/>
  <c r="L1309" i="1"/>
  <c r="L770" i="1"/>
  <c r="K770" i="1"/>
  <c r="M770" i="1"/>
  <c r="J770" i="1"/>
  <c r="L1104" i="1"/>
  <c r="M1104" i="1"/>
  <c r="J1104" i="1"/>
  <c r="K1104" i="1"/>
  <c r="M1019" i="1"/>
  <c r="J1019" i="1"/>
  <c r="L1019" i="1"/>
  <c r="K1019" i="1"/>
  <c r="J1165" i="1"/>
  <c r="K1165" i="1"/>
  <c r="L1165" i="1"/>
  <c r="M1165" i="1"/>
  <c r="K1027" i="1"/>
  <c r="L1027" i="1"/>
  <c r="J1027" i="1"/>
  <c r="M1027" i="1"/>
  <c r="M1006" i="1"/>
  <c r="J1006" i="1"/>
  <c r="K1006" i="1"/>
  <c r="L1006" i="1"/>
  <c r="J1331" i="1"/>
  <c r="L1331" i="1"/>
  <c r="K1331" i="1"/>
  <c r="M1331" i="1"/>
  <c r="M915" i="1"/>
  <c r="J915" i="1"/>
  <c r="K915" i="1"/>
  <c r="L915" i="1"/>
  <c r="J378" i="1"/>
  <c r="M378" i="1"/>
  <c r="L378" i="1"/>
  <c r="K378" i="1"/>
  <c r="K1315" i="1"/>
  <c r="M1315" i="1"/>
  <c r="J1315" i="1"/>
  <c r="L1315" i="1"/>
  <c r="M624" i="1"/>
  <c r="L624" i="1"/>
  <c r="J624" i="1"/>
  <c r="K624" i="1"/>
  <c r="M1163" i="1"/>
  <c r="L1163" i="1"/>
  <c r="K1163" i="1"/>
  <c r="J1163" i="1"/>
  <c r="L1103" i="1"/>
  <c r="K1103" i="1"/>
  <c r="M1103" i="1"/>
  <c r="J1103" i="1"/>
  <c r="L756" i="1"/>
  <c r="M756" i="1"/>
  <c r="J756" i="1"/>
  <c r="K756" i="1"/>
  <c r="J779" i="1"/>
  <c r="K779" i="1"/>
  <c r="L779" i="1"/>
  <c r="M779" i="1"/>
  <c r="J633" i="1"/>
  <c r="K633" i="1"/>
  <c r="L633" i="1"/>
  <c r="M633" i="1"/>
  <c r="J755" i="1"/>
  <c r="L755" i="1"/>
  <c r="K755" i="1"/>
  <c r="M755" i="1"/>
  <c r="M1063" i="1"/>
  <c r="K1063" i="1"/>
  <c r="J1063" i="1"/>
  <c r="L1063" i="1"/>
  <c r="M703" i="1"/>
  <c r="K703" i="1"/>
  <c r="L703" i="1"/>
  <c r="J703" i="1"/>
  <c r="J710" i="1"/>
  <c r="M710" i="1"/>
  <c r="L710" i="1"/>
  <c r="K710" i="1"/>
  <c r="K937" i="1"/>
  <c r="J937" i="1"/>
  <c r="L937" i="1"/>
  <c r="M937" i="1"/>
  <c r="K607" i="1"/>
  <c r="J607" i="1"/>
  <c r="L607" i="1"/>
  <c r="M607" i="1"/>
  <c r="K673" i="1"/>
  <c r="J673" i="1"/>
  <c r="L673" i="1"/>
  <c r="M673" i="1"/>
  <c r="L68" i="1"/>
  <c r="J68" i="1"/>
  <c r="K68" i="1"/>
  <c r="M68" i="1"/>
  <c r="L363" i="1"/>
  <c r="K363" i="1"/>
  <c r="J363" i="1"/>
  <c r="M363" i="1"/>
  <c r="J225" i="1"/>
  <c r="L225" i="1"/>
  <c r="K225" i="1"/>
  <c r="M225" i="1"/>
  <c r="K115" i="1"/>
  <c r="J115" i="1"/>
  <c r="M115" i="1"/>
  <c r="L115" i="1"/>
  <c r="L13" i="1"/>
  <c r="K13" i="1"/>
  <c r="M13" i="1"/>
  <c r="J13" i="1"/>
  <c r="J1294" i="1"/>
  <c r="K1294" i="1"/>
  <c r="M1294" i="1"/>
  <c r="L1294" i="1"/>
  <c r="J749" i="1"/>
  <c r="K749" i="1"/>
  <c r="L749" i="1"/>
  <c r="M749" i="1"/>
  <c r="L544" i="1"/>
  <c r="K544" i="1"/>
  <c r="J544" i="1"/>
  <c r="M544" i="1"/>
  <c r="L767" i="1"/>
  <c r="J767" i="1"/>
  <c r="K767" i="1"/>
  <c r="M767" i="1"/>
  <c r="K1351" i="1"/>
  <c r="J1351" i="1"/>
  <c r="L1351" i="1"/>
  <c r="M1351" i="1"/>
  <c r="L559" i="1"/>
  <c r="K559" i="1"/>
  <c r="J559" i="1"/>
  <c r="M559" i="1"/>
  <c r="J768" i="1"/>
  <c r="K768" i="1"/>
  <c r="L768" i="1"/>
  <c r="M768" i="1"/>
  <c r="J181" i="1"/>
  <c r="K181" i="1"/>
  <c r="M181" i="1"/>
  <c r="L181" i="1"/>
  <c r="K259" i="1"/>
  <c r="M259" i="1"/>
  <c r="L259" i="1"/>
  <c r="J259" i="1"/>
  <c r="K1052" i="1"/>
  <c r="J1052" i="1"/>
  <c r="L1052" i="1"/>
  <c r="M1052" i="1"/>
  <c r="K389" i="1"/>
  <c r="J389" i="1"/>
  <c r="L389" i="1"/>
  <c r="M389" i="1"/>
  <c r="K137" i="1"/>
  <c r="J137" i="1"/>
  <c r="M137" i="1"/>
  <c r="L137" i="1"/>
  <c r="M138" i="1"/>
  <c r="J138" i="1"/>
  <c r="K138" i="1"/>
  <c r="L138" i="1"/>
  <c r="K656" i="1"/>
  <c r="J656" i="1"/>
  <c r="M656" i="1"/>
  <c r="L656" i="1"/>
  <c r="K1210" i="1"/>
  <c r="M1210" i="1"/>
  <c r="L1210" i="1"/>
  <c r="J1210" i="1"/>
  <c r="J1372" i="1"/>
  <c r="K1372" i="1"/>
  <c r="L1372" i="1"/>
  <c r="M1372" i="1"/>
  <c r="J1287" i="1"/>
  <c r="M1287" i="1"/>
  <c r="L1287" i="1"/>
  <c r="K1287" i="1"/>
  <c r="K456" i="1"/>
  <c r="J456" i="1"/>
  <c r="M456" i="1"/>
  <c r="L456" i="1"/>
  <c r="L312" i="1"/>
  <c r="J312" i="1"/>
  <c r="K312" i="1"/>
  <c r="M312" i="1"/>
  <c r="J523" i="1"/>
  <c r="L523" i="1"/>
  <c r="M523" i="1"/>
  <c r="K523" i="1"/>
  <c r="J1263" i="1"/>
  <c r="K1263" i="1"/>
  <c r="L1263" i="1"/>
  <c r="M1263" i="1"/>
  <c r="L58" i="1"/>
  <c r="J58" i="1"/>
  <c r="M58" i="1"/>
  <c r="K58" i="1"/>
  <c r="J1389" i="1"/>
  <c r="L1389" i="1"/>
  <c r="K1389" i="1"/>
  <c r="M1389" i="1"/>
  <c r="J552" i="1"/>
  <c r="K552" i="1"/>
  <c r="L552" i="1"/>
  <c r="M552" i="1"/>
  <c r="J178" i="1"/>
  <c r="L178" i="1"/>
  <c r="M178" i="1"/>
  <c r="K178" i="1"/>
  <c r="M792" i="1"/>
  <c r="K792" i="1"/>
  <c r="J792" i="1"/>
  <c r="L792" i="1"/>
  <c r="K1159" i="1"/>
  <c r="J1159" i="1"/>
  <c r="M1159" i="1"/>
  <c r="L1159" i="1"/>
  <c r="K974" i="1"/>
  <c r="L974" i="1"/>
  <c r="M974" i="1"/>
  <c r="J974" i="1"/>
  <c r="J1187" i="1"/>
  <c r="M1187" i="1"/>
  <c r="L1187" i="1"/>
  <c r="K1187" i="1"/>
  <c r="J971" i="1"/>
  <c r="L971" i="1"/>
  <c r="K971" i="1"/>
  <c r="M971" i="1"/>
  <c r="M6" i="1"/>
  <c r="K6" i="1"/>
  <c r="L6" i="1"/>
  <c r="J6" i="1"/>
  <c r="L1241" i="1"/>
  <c r="M1241" i="1"/>
  <c r="J1241" i="1"/>
  <c r="K1241" i="1"/>
  <c r="L586" i="1"/>
  <c r="M586" i="1"/>
  <c r="J586" i="1"/>
  <c r="K586" i="1"/>
  <c r="J777" i="1"/>
  <c r="M777" i="1"/>
  <c r="K777" i="1"/>
  <c r="L777" i="1"/>
  <c r="K1363" i="1"/>
  <c r="J1363" i="1"/>
  <c r="L1363" i="1"/>
  <c r="M1363" i="1"/>
  <c r="M948" i="1"/>
  <c r="J948" i="1"/>
  <c r="K948" i="1"/>
  <c r="L948" i="1"/>
  <c r="M82" i="1"/>
  <c r="L82" i="1"/>
  <c r="K82" i="1"/>
  <c r="J82" i="1"/>
  <c r="M164" i="1"/>
  <c r="J164" i="1"/>
  <c r="L164" i="1"/>
  <c r="K164" i="1"/>
  <c r="K1270" i="1"/>
  <c r="J1270" i="1"/>
  <c r="L1270" i="1"/>
  <c r="M1270" i="1"/>
  <c r="M1462" i="1"/>
  <c r="K1462" i="1"/>
  <c r="L1462" i="1"/>
  <c r="J1462" i="1"/>
  <c r="K1179" i="1"/>
  <c r="J1179" i="1"/>
  <c r="M1179" i="1"/>
  <c r="L1179" i="1"/>
  <c r="M527" i="1"/>
  <c r="L527" i="1"/>
  <c r="J527" i="1"/>
  <c r="K527" i="1"/>
  <c r="J428" i="1"/>
  <c r="K428" i="1"/>
  <c r="L428" i="1"/>
  <c r="M428" i="1"/>
  <c r="L1426" i="1"/>
  <c r="M1426" i="1"/>
  <c r="J1426" i="1"/>
  <c r="K1426" i="1"/>
  <c r="M638" i="1"/>
  <c r="L638" i="1"/>
  <c r="K638" i="1"/>
  <c r="J638" i="1"/>
  <c r="L1303" i="1"/>
  <c r="K1303" i="1"/>
  <c r="J1303" i="1"/>
  <c r="M1303" i="1"/>
  <c r="M1079" i="1"/>
  <c r="J1079" i="1"/>
  <c r="L1079" i="1"/>
  <c r="K1079" i="1"/>
  <c r="K481" i="1"/>
  <c r="J481" i="1"/>
  <c r="L481" i="1"/>
  <c r="M481" i="1"/>
  <c r="K401" i="1"/>
  <c r="J401" i="1"/>
  <c r="L401" i="1"/>
  <c r="M401" i="1"/>
  <c r="J41" i="1"/>
  <c r="M41" i="1"/>
  <c r="L41" i="1"/>
  <c r="K41" i="1"/>
  <c r="K332" i="1"/>
  <c r="L332" i="1"/>
  <c r="J332" i="1"/>
  <c r="M332" i="1"/>
  <c r="J973" i="1"/>
  <c r="K973" i="1"/>
  <c r="M973" i="1"/>
  <c r="L973" i="1"/>
  <c r="M682" i="1"/>
  <c r="K682" i="1"/>
  <c r="L682" i="1"/>
  <c r="J682" i="1"/>
  <c r="J1284" i="1"/>
  <c r="K1284" i="1"/>
  <c r="L1284" i="1"/>
  <c r="M1284" i="1"/>
  <c r="J1181" i="1"/>
  <c r="M1181" i="1"/>
  <c r="K1181" i="1"/>
  <c r="L1181" i="1"/>
  <c r="K1280" i="1"/>
  <c r="J1280" i="1"/>
  <c r="M1280" i="1"/>
  <c r="L1280" i="1"/>
  <c r="K630" i="1"/>
  <c r="L630" i="1"/>
  <c r="M630" i="1"/>
  <c r="J630" i="1"/>
  <c r="L893" i="1"/>
  <c r="K893" i="1"/>
  <c r="J893" i="1"/>
  <c r="M893" i="1"/>
  <c r="J1418" i="1"/>
  <c r="K1418" i="1"/>
  <c r="L1418" i="1"/>
  <c r="M1418" i="1"/>
  <c r="L949" i="1"/>
  <c r="M949" i="1"/>
  <c r="K949" i="1"/>
  <c r="J949" i="1"/>
  <c r="M837" i="1"/>
  <c r="J837" i="1"/>
  <c r="K837" i="1"/>
  <c r="L837" i="1"/>
  <c r="J530" i="1"/>
  <c r="M530" i="1"/>
  <c r="K530" i="1"/>
  <c r="L530" i="1"/>
  <c r="J828" i="1"/>
  <c r="K828" i="1"/>
  <c r="L828" i="1"/>
  <c r="M828" i="1"/>
  <c r="J274" i="1"/>
  <c r="K274" i="1"/>
  <c r="L274" i="1"/>
  <c r="M274" i="1"/>
  <c r="K813" i="1"/>
  <c r="L813" i="1"/>
  <c r="M813" i="1"/>
  <c r="J813" i="1"/>
  <c r="K496" i="1"/>
  <c r="L496" i="1"/>
  <c r="J496" i="1"/>
  <c r="M496" i="1"/>
  <c r="J568" i="1"/>
  <c r="K568" i="1"/>
  <c r="L568" i="1"/>
  <c r="M568" i="1"/>
  <c r="J95" i="1"/>
  <c r="L95" i="1"/>
  <c r="M95" i="1"/>
  <c r="K95" i="1"/>
  <c r="J781" i="1"/>
  <c r="L781" i="1"/>
  <c r="M781" i="1"/>
  <c r="K781" i="1"/>
  <c r="M598" i="1"/>
  <c r="K598" i="1"/>
  <c r="L598" i="1"/>
  <c r="J598" i="1"/>
  <c r="L629" i="1"/>
  <c r="M629" i="1"/>
  <c r="J629" i="1"/>
  <c r="K629" i="1"/>
  <c r="K1095" i="1"/>
  <c r="M1095" i="1"/>
  <c r="J1095" i="1"/>
  <c r="L1095" i="1"/>
  <c r="J783" i="1"/>
  <c r="L783" i="1"/>
  <c r="K783" i="1"/>
  <c r="M783" i="1"/>
  <c r="K79" i="1"/>
  <c r="J79" i="1"/>
  <c r="M79" i="1"/>
  <c r="L79" i="1"/>
  <c r="L307" i="1"/>
  <c r="M307" i="1"/>
  <c r="K307" i="1"/>
  <c r="J307" i="1"/>
  <c r="M878" i="1"/>
  <c r="L878" i="1"/>
  <c r="J878" i="1"/>
  <c r="K878" i="1"/>
  <c r="L975" i="1"/>
  <c r="K975" i="1"/>
  <c r="J975" i="1"/>
  <c r="M975" i="1"/>
  <c r="M780" i="1"/>
  <c r="J780" i="1"/>
  <c r="K780" i="1"/>
  <c r="L780" i="1"/>
  <c r="J996" i="1"/>
  <c r="M996" i="1"/>
  <c r="L996" i="1"/>
  <c r="K996" i="1"/>
  <c r="L287" i="1"/>
  <c r="K287" i="1"/>
  <c r="M287" i="1"/>
  <c r="J287" i="1"/>
  <c r="J403" i="1"/>
  <c r="K403" i="1"/>
  <c r="L403" i="1"/>
  <c r="M403" i="1"/>
  <c r="J59" i="1"/>
  <c r="L59" i="1"/>
  <c r="M59" i="1"/>
  <c r="K59" i="1"/>
  <c r="M666" i="1"/>
  <c r="K666" i="1"/>
  <c r="J666" i="1"/>
  <c r="L666" i="1"/>
  <c r="K714" i="1"/>
  <c r="L714" i="1"/>
  <c r="M714" i="1"/>
  <c r="J714" i="1"/>
  <c r="J130" i="1"/>
  <c r="K130" i="1"/>
  <c r="L130" i="1"/>
  <c r="M130" i="1"/>
  <c r="M236" i="1"/>
  <c r="K236" i="1"/>
  <c r="J236" i="1"/>
  <c r="L236" i="1"/>
  <c r="L210" i="1"/>
  <c r="K210" i="1"/>
  <c r="J210" i="1"/>
  <c r="M210" i="1"/>
  <c r="L99" i="1"/>
  <c r="M99" i="1"/>
  <c r="J99" i="1"/>
  <c r="K99" i="1"/>
  <c r="J1049" i="1"/>
  <c r="K1049" i="1"/>
  <c r="M1049" i="1"/>
  <c r="L1049" i="1"/>
  <c r="K1037" i="1"/>
  <c r="M1037" i="1"/>
  <c r="J1037" i="1"/>
  <c r="L1037" i="1"/>
  <c r="J876" i="1"/>
  <c r="M876" i="1"/>
  <c r="K876" i="1"/>
  <c r="L876" i="1"/>
  <c r="J944" i="1"/>
  <c r="M944" i="1"/>
  <c r="L944" i="1"/>
  <c r="K944" i="1"/>
  <c r="J958" i="1"/>
  <c r="M958" i="1"/>
  <c r="K958" i="1"/>
  <c r="L958" i="1"/>
  <c r="J1243" i="1"/>
  <c r="K1243" i="1"/>
  <c r="L1243" i="1"/>
  <c r="M1243" i="1"/>
  <c r="J723" i="1"/>
  <c r="L723" i="1"/>
  <c r="M723" i="1"/>
  <c r="K723" i="1"/>
  <c r="J778" i="1"/>
  <c r="L778" i="1"/>
  <c r="K778" i="1"/>
  <c r="M778" i="1"/>
  <c r="J1047" i="1"/>
  <c r="L1047" i="1"/>
  <c r="M1047" i="1"/>
  <c r="K1047" i="1"/>
  <c r="M1332" i="1"/>
  <c r="K1332" i="1"/>
  <c r="L1332" i="1"/>
  <c r="J1332" i="1"/>
  <c r="M437" i="1"/>
  <c r="K437" i="1"/>
  <c r="L437" i="1"/>
  <c r="J437" i="1"/>
  <c r="M1046" i="1"/>
  <c r="L1046" i="1"/>
  <c r="J1046" i="1"/>
  <c r="K1046" i="1"/>
  <c r="K1307" i="1"/>
  <c r="L1307" i="1"/>
  <c r="J1307" i="1"/>
  <c r="M1307" i="1"/>
  <c r="J940" i="1"/>
  <c r="K940" i="1"/>
  <c r="L940" i="1"/>
  <c r="M940" i="1"/>
  <c r="K223" i="1"/>
  <c r="J223" i="1"/>
  <c r="M223" i="1"/>
  <c r="L223" i="1"/>
  <c r="M1313" i="1"/>
  <c r="J1313" i="1"/>
  <c r="K1313" i="1"/>
  <c r="L1313" i="1"/>
  <c r="K917" i="1"/>
  <c r="J917" i="1"/>
  <c r="M917" i="1"/>
  <c r="L917" i="1"/>
  <c r="J692" i="1"/>
  <c r="M692" i="1"/>
  <c r="L692" i="1"/>
  <c r="K692" i="1"/>
  <c r="L227" i="1"/>
  <c r="J227" i="1"/>
  <c r="K227" i="1"/>
  <c r="M227" i="1"/>
  <c r="K1441" i="1"/>
  <c r="J1441" i="1"/>
  <c r="L1441" i="1"/>
  <c r="M1441" i="1"/>
  <c r="K956" i="1"/>
  <c r="M956" i="1"/>
  <c r="J956" i="1"/>
  <c r="L956" i="1"/>
  <c r="J608" i="1"/>
  <c r="M608" i="1"/>
  <c r="L608" i="1"/>
  <c r="K608" i="1"/>
  <c r="J871" i="1"/>
  <c r="L871" i="1"/>
  <c r="K871" i="1"/>
  <c r="M871" i="1"/>
  <c r="K729" i="1"/>
  <c r="M729" i="1"/>
  <c r="L729" i="1"/>
  <c r="J729" i="1"/>
  <c r="J352" i="1"/>
  <c r="L352" i="1"/>
  <c r="K352" i="1"/>
  <c r="M352" i="1"/>
  <c r="K1029" i="1"/>
  <c r="J1029" i="1"/>
  <c r="L1029" i="1"/>
  <c r="M1029" i="1"/>
  <c r="L701" i="1"/>
  <c r="J701" i="1"/>
  <c r="M701" i="1"/>
  <c r="K701" i="1"/>
  <c r="J610" i="1"/>
  <c r="K610" i="1"/>
  <c r="M610" i="1"/>
  <c r="L610" i="1"/>
  <c r="J296" i="1"/>
  <c r="L296" i="1"/>
  <c r="K296" i="1"/>
  <c r="M296" i="1"/>
  <c r="J429" i="1"/>
  <c r="M429" i="1"/>
  <c r="L429" i="1"/>
  <c r="K429" i="1"/>
  <c r="J676" i="1"/>
  <c r="K676" i="1"/>
  <c r="L676" i="1"/>
  <c r="M676" i="1"/>
  <c r="J209" i="1"/>
  <c r="K209" i="1"/>
  <c r="M209" i="1"/>
  <c r="L209" i="1"/>
  <c r="K391" i="1"/>
  <c r="M391" i="1"/>
  <c r="L391" i="1"/>
  <c r="J391" i="1"/>
  <c r="L733" i="1"/>
  <c r="K733" i="1"/>
  <c r="J733" i="1"/>
  <c r="M733" i="1"/>
  <c r="K201" i="1"/>
  <c r="J201" i="1"/>
  <c r="L201" i="1"/>
  <c r="M201" i="1"/>
  <c r="L97" i="1"/>
  <c r="M97" i="1"/>
  <c r="J97" i="1"/>
  <c r="K97" i="1"/>
  <c r="J994" i="1"/>
  <c r="M994" i="1"/>
  <c r="K994" i="1"/>
  <c r="L994" i="1"/>
  <c r="M470" i="1"/>
  <c r="K470" i="1"/>
  <c r="J470" i="1"/>
  <c r="L470" i="1"/>
  <c r="K1283" i="1"/>
  <c r="J1283" i="1"/>
  <c r="M1283" i="1"/>
  <c r="L1283" i="1"/>
  <c r="K1135" i="1"/>
  <c r="J1135" i="1"/>
  <c r="L1135" i="1"/>
  <c r="M1135" i="1"/>
  <c r="K478" i="1"/>
  <c r="J478" i="1"/>
  <c r="M478" i="1"/>
  <c r="L478" i="1"/>
  <c r="M931" i="1"/>
  <c r="L931" i="1"/>
  <c r="K931" i="1"/>
  <c r="J931" i="1"/>
  <c r="J1168" i="1"/>
  <c r="L1168" i="1"/>
  <c r="M1168" i="1"/>
  <c r="K1168" i="1"/>
  <c r="K450" i="1"/>
  <c r="J450" i="1"/>
  <c r="L450" i="1"/>
  <c r="M450" i="1"/>
  <c r="J577" i="1"/>
  <c r="M577" i="1"/>
  <c r="L577" i="1"/>
  <c r="K577" i="1"/>
  <c r="J888" i="1"/>
  <c r="K888" i="1"/>
  <c r="L888" i="1"/>
  <c r="M888" i="1"/>
  <c r="J324" i="1"/>
  <c r="L324" i="1"/>
  <c r="K324" i="1"/>
  <c r="M324" i="1"/>
  <c r="J667" i="1"/>
  <c r="K667" i="1"/>
  <c r="L667" i="1"/>
  <c r="M667" i="1"/>
  <c r="J1318" i="1"/>
  <c r="K1318" i="1"/>
  <c r="L1318" i="1"/>
  <c r="M1318" i="1"/>
  <c r="M412" i="1"/>
  <c r="J412" i="1"/>
  <c r="L412" i="1"/>
  <c r="K412" i="1"/>
  <c r="K1251" i="1"/>
  <c r="J1251" i="1"/>
  <c r="M1251" i="1"/>
  <c r="L1251" i="1"/>
  <c r="M1043" i="1"/>
  <c r="K1043" i="1"/>
  <c r="L1043" i="1"/>
  <c r="J1043" i="1"/>
  <c r="K1443" i="1"/>
  <c r="J1443" i="1"/>
  <c r="L1443" i="1"/>
  <c r="M1443" i="1"/>
  <c r="M1151" i="1"/>
  <c r="K1151" i="1"/>
  <c r="J1151" i="1"/>
  <c r="L1151" i="1"/>
  <c r="J1020" i="1"/>
  <c r="M1020" i="1"/>
  <c r="K1020" i="1"/>
  <c r="L1020" i="1"/>
  <c r="M1045" i="1"/>
  <c r="L1045" i="1"/>
  <c r="J1045" i="1"/>
  <c r="K1045" i="1"/>
  <c r="M712" i="1"/>
  <c r="L712" i="1"/>
  <c r="J712" i="1"/>
  <c r="K712" i="1"/>
  <c r="J142" i="1"/>
  <c r="L142" i="1"/>
  <c r="M142" i="1"/>
  <c r="K142" i="1"/>
  <c r="M317" i="1"/>
  <c r="J317" i="1"/>
  <c r="K317" i="1"/>
  <c r="L317" i="1"/>
  <c r="L1230" i="1"/>
  <c r="J1230" i="1"/>
  <c r="K1230" i="1"/>
  <c r="M1230" i="1"/>
  <c r="L1121" i="1"/>
  <c r="J1121" i="1"/>
  <c r="M1121" i="1"/>
  <c r="K1121" i="1"/>
  <c r="L531" i="1"/>
  <c r="M531" i="1"/>
  <c r="K531" i="1"/>
  <c r="J531" i="1"/>
  <c r="M258" i="1"/>
  <c r="L258" i="1"/>
  <c r="J258" i="1"/>
  <c r="K258" i="1"/>
  <c r="J1409" i="1"/>
  <c r="K1409" i="1"/>
  <c r="L1409" i="1"/>
  <c r="M1409" i="1"/>
  <c r="K171" i="1"/>
  <c r="L171" i="1"/>
  <c r="M171" i="1"/>
  <c r="J171" i="1"/>
  <c r="M447" i="1"/>
  <c r="L447" i="1"/>
  <c r="J447" i="1"/>
  <c r="K447" i="1"/>
  <c r="J905" i="1"/>
  <c r="M905" i="1"/>
  <c r="K905" i="1"/>
  <c r="L905" i="1"/>
  <c r="L1467" i="1"/>
  <c r="M1467" i="1"/>
  <c r="J1467" i="1"/>
  <c r="K1467" i="1"/>
  <c r="J1240" i="1"/>
  <c r="K1240" i="1"/>
  <c r="L1240" i="1"/>
  <c r="M1240" i="1"/>
  <c r="J819" i="1"/>
  <c r="K819" i="1"/>
  <c r="L819" i="1"/>
  <c r="M819" i="1"/>
  <c r="L927" i="1"/>
  <c r="M927" i="1"/>
  <c r="J927" i="1"/>
  <c r="K927" i="1"/>
  <c r="J773" i="1"/>
  <c r="K773" i="1"/>
  <c r="L773" i="1"/>
  <c r="M773" i="1"/>
  <c r="J507" i="1"/>
  <c r="L507" i="1"/>
  <c r="K507" i="1"/>
  <c r="M507" i="1"/>
  <c r="J197" i="1"/>
  <c r="K197" i="1"/>
  <c r="L197" i="1"/>
  <c r="M197" i="1"/>
  <c r="M179" i="1"/>
  <c r="J179" i="1"/>
  <c r="L179" i="1"/>
  <c r="K179" i="1"/>
  <c r="K479" i="1"/>
  <c r="J479" i="1"/>
  <c r="L479" i="1"/>
  <c r="M479" i="1"/>
  <c r="J793" i="1"/>
  <c r="K793" i="1"/>
  <c r="L793" i="1"/>
  <c r="M793" i="1"/>
  <c r="J685" i="1"/>
  <c r="L685" i="1"/>
  <c r="K685" i="1"/>
  <c r="M685" i="1"/>
  <c r="J652" i="1"/>
  <c r="K652" i="1"/>
  <c r="L652" i="1"/>
  <c r="M652" i="1"/>
  <c r="L133" i="1"/>
  <c r="J133" i="1"/>
  <c r="M133" i="1"/>
  <c r="K133" i="1"/>
  <c r="M1145" i="1"/>
  <c r="K1145" i="1"/>
  <c r="L1145" i="1"/>
  <c r="J1145" i="1"/>
  <c r="L1246" i="1"/>
  <c r="J1246" i="1"/>
  <c r="K1246" i="1"/>
  <c r="M1246" i="1"/>
  <c r="M69" i="1"/>
  <c r="J69" i="1"/>
  <c r="L69" i="1"/>
  <c r="K69" i="1"/>
  <c r="L64" i="1"/>
  <c r="J64" i="1"/>
  <c r="K64" i="1"/>
  <c r="M64" i="1"/>
  <c r="M1028" i="1"/>
  <c r="K1028" i="1"/>
  <c r="L1028" i="1"/>
  <c r="J1028" i="1"/>
  <c r="J1311" i="1"/>
  <c r="M1311" i="1"/>
  <c r="K1311" i="1"/>
  <c r="L1311" i="1"/>
  <c r="K162" i="1"/>
  <c r="L162" i="1"/>
  <c r="J162" i="1"/>
  <c r="M162" i="1"/>
  <c r="M605" i="1"/>
  <c r="J605" i="1"/>
  <c r="L605" i="1"/>
  <c r="K605" i="1"/>
  <c r="L727" i="1"/>
  <c r="J727" i="1"/>
  <c r="M727" i="1"/>
  <c r="K727" i="1"/>
  <c r="M1024" i="1"/>
  <c r="J1024" i="1"/>
  <c r="L1024" i="1"/>
  <c r="K1024" i="1"/>
  <c r="L47" i="1"/>
  <c r="K47" i="1"/>
  <c r="M47" i="1"/>
  <c r="J47" i="1"/>
  <c r="M91" i="1"/>
  <c r="J91" i="1"/>
  <c r="K91" i="1"/>
  <c r="L91" i="1"/>
  <c r="M574" i="1"/>
  <c r="K574" i="1"/>
  <c r="L574" i="1"/>
  <c r="J574" i="1"/>
  <c r="L671" i="1"/>
  <c r="J671" i="1"/>
  <c r="M671" i="1"/>
  <c r="K671" i="1"/>
  <c r="L139" i="1"/>
  <c r="K139" i="1"/>
  <c r="M139" i="1"/>
  <c r="J139" i="1"/>
  <c r="M1013" i="1"/>
  <c r="K1013" i="1"/>
  <c r="J1013" i="1"/>
  <c r="L1013" i="1"/>
  <c r="J564" i="1"/>
  <c r="M564" i="1"/>
  <c r="K564" i="1"/>
  <c r="L564" i="1"/>
  <c r="M1345" i="1"/>
  <c r="K1345" i="1"/>
  <c r="L1345" i="1"/>
  <c r="J1345" i="1"/>
  <c r="J1296" i="1"/>
  <c r="K1296" i="1"/>
  <c r="L1296" i="1"/>
  <c r="M1296" i="1"/>
  <c r="M1368" i="1"/>
  <c r="J1368" i="1"/>
  <c r="L1368" i="1"/>
  <c r="K1368" i="1"/>
  <c r="L569" i="1"/>
  <c r="J569" i="1"/>
  <c r="K569" i="1"/>
  <c r="M569" i="1"/>
  <c r="J1346" i="1"/>
  <c r="K1346" i="1"/>
  <c r="L1346" i="1"/>
  <c r="M1346" i="1"/>
  <c r="L1419" i="1"/>
  <c r="M1419" i="1"/>
  <c r="J1419" i="1"/>
  <c r="K1419" i="1"/>
  <c r="K27" i="1"/>
  <c r="J27" i="1"/>
  <c r="L27" i="1"/>
  <c r="M27" i="1"/>
  <c r="K879" i="1"/>
  <c r="J879" i="1"/>
  <c r="L879" i="1"/>
  <c r="M879" i="1"/>
  <c r="J1451" i="1"/>
  <c r="K1451" i="1"/>
  <c r="L1451" i="1"/>
  <c r="M1451" i="1"/>
  <c r="L1211" i="1"/>
  <c r="M1211" i="1"/>
  <c r="K1211" i="1"/>
  <c r="J1211" i="1"/>
  <c r="K1425" i="1"/>
  <c r="J1425" i="1"/>
  <c r="M1425" i="1"/>
  <c r="L1425" i="1"/>
  <c r="J1083" i="1"/>
  <c r="M1083" i="1"/>
  <c r="L1083" i="1"/>
  <c r="K1083" i="1"/>
  <c r="J1191" i="1"/>
  <c r="K1191" i="1"/>
  <c r="M1191" i="1"/>
  <c r="L1191" i="1"/>
  <c r="J1197" i="1"/>
  <c r="L1197" i="1"/>
  <c r="K1197" i="1"/>
  <c r="M1197" i="1"/>
  <c r="J425" i="1"/>
  <c r="L425" i="1"/>
  <c r="K425" i="1"/>
  <c r="M425" i="1"/>
  <c r="M51" i="1"/>
  <c r="J51" i="1"/>
  <c r="K51" i="1"/>
  <c r="L51" i="1"/>
  <c r="J448" i="1"/>
  <c r="L448" i="1"/>
  <c r="K448" i="1"/>
  <c r="M448" i="1"/>
  <c r="M1112" i="1"/>
  <c r="L1112" i="1"/>
  <c r="K1112" i="1"/>
  <c r="J1112" i="1"/>
  <c r="K1383" i="1"/>
  <c r="J1383" i="1"/>
  <c r="L1383" i="1"/>
  <c r="M1383" i="1"/>
  <c r="K959" i="1"/>
  <c r="J959" i="1"/>
  <c r="M959" i="1"/>
  <c r="L959" i="1"/>
  <c r="K1271" i="1"/>
  <c r="L1271" i="1"/>
  <c r="J1271" i="1"/>
  <c r="M1271" i="1"/>
  <c r="L882" i="1"/>
  <c r="K882" i="1"/>
  <c r="M882" i="1"/>
  <c r="J882" i="1"/>
  <c r="J1076" i="1"/>
  <c r="K1076" i="1"/>
  <c r="M1076" i="1"/>
  <c r="L1076" i="1"/>
  <c r="L880" i="1"/>
  <c r="M880" i="1"/>
  <c r="K880" i="1"/>
  <c r="J880" i="1"/>
  <c r="M928" i="1"/>
  <c r="L928" i="1"/>
  <c r="J928" i="1"/>
  <c r="K928" i="1"/>
  <c r="J669" i="1"/>
  <c r="K669" i="1"/>
  <c r="M669" i="1"/>
  <c r="L669" i="1"/>
  <c r="K815" i="1"/>
  <c r="J815" i="1"/>
  <c r="M815" i="1"/>
  <c r="L815" i="1"/>
  <c r="K1460" i="1"/>
  <c r="J1460" i="1"/>
  <c r="L1460" i="1"/>
  <c r="M1460" i="1"/>
  <c r="K504" i="1"/>
  <c r="L504" i="1"/>
  <c r="J504" i="1"/>
  <c r="M504" i="1"/>
  <c r="J1337" i="1"/>
  <c r="K1337" i="1"/>
  <c r="L1337" i="1"/>
  <c r="M1337" i="1"/>
  <c r="K1209" i="1"/>
  <c r="J1209" i="1"/>
  <c r="M1209" i="1"/>
  <c r="L1209" i="1"/>
  <c r="L273" i="1"/>
  <c r="J273" i="1"/>
  <c r="K273" i="1"/>
  <c r="M273" i="1"/>
  <c r="J687" i="1"/>
  <c r="K687" i="1"/>
  <c r="L687" i="1"/>
  <c r="M687" i="1"/>
  <c r="L1206" i="1"/>
  <c r="J1206" i="1"/>
  <c r="K1206" i="1"/>
  <c r="M1206" i="1"/>
  <c r="J1185" i="1"/>
  <c r="K1185" i="1"/>
  <c r="L1185" i="1"/>
  <c r="M1185" i="1"/>
  <c r="L1367" i="1"/>
  <c r="K1367" i="1"/>
  <c r="J1367" i="1"/>
  <c r="M1367" i="1"/>
  <c r="J70" i="1"/>
  <c r="M70" i="1"/>
  <c r="K70" i="1"/>
  <c r="L70" i="1"/>
  <c r="J521" i="1"/>
  <c r="K521" i="1"/>
  <c r="M521" i="1"/>
  <c r="L521" i="1"/>
  <c r="K717" i="1"/>
  <c r="M717" i="1"/>
  <c r="L717" i="1"/>
  <c r="J717" i="1"/>
  <c r="M303" i="1"/>
  <c r="J303" i="1"/>
  <c r="K303" i="1"/>
  <c r="L303" i="1"/>
  <c r="M526" i="1"/>
  <c r="L526" i="1"/>
  <c r="J526" i="1"/>
  <c r="K526" i="1"/>
  <c r="J988" i="1"/>
  <c r="M988" i="1"/>
  <c r="L988" i="1"/>
  <c r="K988" i="1"/>
  <c r="J668" i="1"/>
  <c r="K668" i="1"/>
  <c r="L668" i="1"/>
  <c r="M668" i="1"/>
  <c r="J1371" i="1"/>
  <c r="M1371" i="1"/>
  <c r="K1371" i="1"/>
  <c r="L1371" i="1"/>
  <c r="M1177" i="1"/>
  <c r="J1177" i="1"/>
  <c r="K1177" i="1"/>
  <c r="L1177" i="1"/>
  <c r="L1172" i="1"/>
  <c r="K1172" i="1"/>
  <c r="M1172" i="1"/>
  <c r="J1172" i="1"/>
  <c r="K477" i="1"/>
  <c r="M477" i="1"/>
  <c r="J477" i="1"/>
  <c r="L477" i="1"/>
  <c r="J22" i="1"/>
  <c r="L22" i="1"/>
  <c r="K22" i="1"/>
  <c r="M22" i="1"/>
  <c r="L1448" i="1"/>
  <c r="K1448" i="1"/>
  <c r="M1448" i="1"/>
  <c r="J1448" i="1"/>
  <c r="M810" i="1"/>
  <c r="K810" i="1"/>
  <c r="J810" i="1"/>
  <c r="L810" i="1"/>
  <c r="K461" i="1"/>
  <c r="L461" i="1"/>
  <c r="J461" i="1"/>
  <c r="M461" i="1"/>
  <c r="M140" i="1"/>
  <c r="J140" i="1"/>
  <c r="K140" i="1"/>
  <c r="L140" i="1"/>
  <c r="K464" i="1"/>
  <c r="J464" i="1"/>
  <c r="L464" i="1"/>
  <c r="M464" i="1"/>
  <c r="M402" i="1"/>
  <c r="J402" i="1"/>
  <c r="L402" i="1"/>
  <c r="K402" i="1"/>
  <c r="L786" i="1"/>
  <c r="K786" i="1"/>
  <c r="M786" i="1"/>
  <c r="J786" i="1"/>
  <c r="L639" i="1"/>
  <c r="M639" i="1"/>
  <c r="K639" i="1"/>
  <c r="J639" i="1"/>
  <c r="J555" i="1"/>
  <c r="M555" i="1"/>
  <c r="K555" i="1"/>
  <c r="L555" i="1"/>
  <c r="K642" i="1"/>
  <c r="J642" i="1"/>
  <c r="L642" i="1"/>
  <c r="M642" i="1"/>
  <c r="L962" i="1"/>
  <c r="K962" i="1"/>
  <c r="J962" i="1"/>
  <c r="M962" i="1"/>
  <c r="K791" i="1"/>
  <c r="J791" i="1"/>
  <c r="L791" i="1"/>
  <c r="M791" i="1"/>
  <c r="L757" i="1"/>
  <c r="M757" i="1"/>
  <c r="K757" i="1"/>
  <c r="J757" i="1"/>
  <c r="J920" i="1"/>
  <c r="M920" i="1"/>
  <c r="L920" i="1"/>
  <c r="K920" i="1"/>
  <c r="J926" i="1"/>
  <c r="M926" i="1"/>
  <c r="K926" i="1"/>
  <c r="L926" i="1"/>
  <c r="M71" i="1"/>
  <c r="K71" i="1"/>
  <c r="L71" i="1"/>
  <c r="J71" i="1"/>
  <c r="M752" i="1"/>
  <c r="K752" i="1"/>
  <c r="L752" i="1"/>
  <c r="J752" i="1"/>
  <c r="L452" i="1"/>
  <c r="K452" i="1"/>
  <c r="J452" i="1"/>
  <c r="M452" i="1"/>
  <c r="L989" i="1"/>
  <c r="K989" i="1"/>
  <c r="M989" i="1"/>
  <c r="J989" i="1"/>
  <c r="J884" i="1"/>
  <c r="L884" i="1"/>
  <c r="K884" i="1"/>
  <c r="M884" i="1"/>
  <c r="J435" i="1"/>
  <c r="K435" i="1"/>
  <c r="L435" i="1"/>
  <c r="M435" i="1"/>
  <c r="J632" i="1"/>
  <c r="K632" i="1"/>
  <c r="L632" i="1"/>
  <c r="M632" i="1"/>
  <c r="L636" i="1"/>
  <c r="K636" i="1"/>
  <c r="J636" i="1"/>
  <c r="M636" i="1"/>
  <c r="L53" i="1"/>
  <c r="K53" i="1"/>
  <c r="J53" i="1"/>
  <c r="M53" i="1"/>
  <c r="J406" i="1"/>
  <c r="K406" i="1"/>
  <c r="M406" i="1"/>
  <c r="L406" i="1"/>
  <c r="M313" i="1"/>
  <c r="J313" i="1"/>
  <c r="K313" i="1"/>
  <c r="L313" i="1"/>
  <c r="J646" i="1"/>
  <c r="K646" i="1"/>
  <c r="L646" i="1"/>
  <c r="M646" i="1"/>
  <c r="K161" i="1"/>
  <c r="M161" i="1"/>
  <c r="L161" i="1"/>
  <c r="J161" i="1"/>
  <c r="M85" i="1"/>
  <c r="K85" i="1"/>
  <c r="L85" i="1"/>
  <c r="J85" i="1"/>
  <c r="J262" i="1"/>
  <c r="L262" i="1"/>
  <c r="K262" i="1"/>
  <c r="M262" i="1"/>
  <c r="L238" i="1"/>
  <c r="K238" i="1"/>
  <c r="J238" i="1"/>
  <c r="M238" i="1"/>
  <c r="M1141" i="1"/>
  <c r="J1141" i="1"/>
  <c r="K1141" i="1"/>
  <c r="L1141" i="1"/>
  <c r="M1153" i="1"/>
  <c r="J1153" i="1"/>
  <c r="K1153" i="1"/>
  <c r="L1153" i="1"/>
  <c r="K1055" i="1"/>
  <c r="J1055" i="1"/>
  <c r="L1055" i="1"/>
  <c r="M1055" i="1"/>
  <c r="L1140" i="1"/>
  <c r="J1140" i="1"/>
  <c r="M1140" i="1"/>
  <c r="K1140" i="1"/>
  <c r="M381" i="1"/>
  <c r="K381" i="1"/>
  <c r="L381" i="1"/>
  <c r="J381" i="1"/>
  <c r="K1166" i="1"/>
  <c r="M1166" i="1"/>
  <c r="L1166" i="1"/>
  <c r="J1166" i="1"/>
  <c r="K345" i="1"/>
  <c r="M345" i="1"/>
  <c r="J345" i="1"/>
  <c r="L345" i="1"/>
  <c r="J372" i="1"/>
  <c r="L372" i="1"/>
  <c r="M372" i="1"/>
  <c r="K372" i="1"/>
  <c r="L1016" i="1"/>
  <c r="M1016" i="1"/>
  <c r="J1016" i="1"/>
  <c r="K1016" i="1"/>
  <c r="K1068" i="1"/>
  <c r="M1068" i="1"/>
  <c r="L1068" i="1"/>
  <c r="J1068" i="1"/>
  <c r="L877" i="1"/>
  <c r="J877" i="1"/>
  <c r="K877" i="1"/>
  <c r="M877" i="1"/>
  <c r="J1038" i="1"/>
  <c r="K1038" i="1"/>
  <c r="M1038" i="1"/>
  <c r="L1038" i="1"/>
  <c r="J691" i="1"/>
  <c r="L691" i="1"/>
  <c r="K691" i="1"/>
  <c r="M691" i="1"/>
  <c r="L390" i="1"/>
  <c r="K390" i="1"/>
  <c r="M390" i="1"/>
  <c r="J390" i="1"/>
  <c r="J215" i="1"/>
  <c r="M215" i="1"/>
  <c r="L215" i="1"/>
  <c r="K215" i="1"/>
  <c r="M902" i="1"/>
  <c r="J902" i="1"/>
  <c r="L902" i="1"/>
  <c r="K902" i="1"/>
  <c r="J1310" i="1"/>
  <c r="K1310" i="1"/>
  <c r="M1310" i="1"/>
  <c r="L1310" i="1"/>
  <c r="M1036" i="1"/>
  <c r="K1036" i="1"/>
  <c r="L1036" i="1"/>
  <c r="J1036" i="1"/>
  <c r="J1137" i="1"/>
  <c r="K1137" i="1"/>
  <c r="M1137" i="1"/>
  <c r="L1137" i="1"/>
  <c r="L386" i="1"/>
  <c r="J386" i="1"/>
  <c r="K386" i="1"/>
  <c r="M386" i="1"/>
  <c r="M173" i="1"/>
  <c r="K173" i="1"/>
  <c r="L173" i="1"/>
  <c r="J173" i="1"/>
  <c r="J614" i="1"/>
  <c r="M614" i="1"/>
  <c r="L614" i="1"/>
  <c r="K614" i="1"/>
  <c r="M863" i="1"/>
  <c r="L863" i="1"/>
  <c r="J863" i="1"/>
  <c r="K863" i="1"/>
  <c r="K1440" i="1"/>
  <c r="J1440" i="1"/>
  <c r="L1440" i="1"/>
  <c r="M1440" i="1"/>
  <c r="M617" i="1"/>
  <c r="L617" i="1"/>
  <c r="J617" i="1"/>
  <c r="K617" i="1"/>
  <c r="K870" i="1"/>
  <c r="J870" i="1"/>
  <c r="M870" i="1"/>
  <c r="L870" i="1"/>
  <c r="K736" i="1"/>
  <c r="M736" i="1"/>
  <c r="J736" i="1"/>
  <c r="L736" i="1"/>
  <c r="J694" i="1"/>
  <c r="K694" i="1"/>
  <c r="L694" i="1"/>
  <c r="M694" i="1"/>
  <c r="M346" i="1"/>
  <c r="J346" i="1"/>
  <c r="K346" i="1"/>
  <c r="L346" i="1"/>
  <c r="K861" i="1"/>
  <c r="J861" i="1"/>
  <c r="L861" i="1"/>
  <c r="M861" i="1"/>
  <c r="J254" i="1"/>
  <c r="K254" i="1"/>
  <c r="L254" i="1"/>
  <c r="M254" i="1"/>
  <c r="M283" i="1"/>
  <c r="J283" i="1"/>
  <c r="K283" i="1"/>
  <c r="L283" i="1"/>
  <c r="L356" i="1"/>
  <c r="J356" i="1"/>
  <c r="K356" i="1"/>
  <c r="M356" i="1"/>
  <c r="M919" i="1"/>
  <c r="J919" i="1"/>
  <c r="K919" i="1"/>
  <c r="L919" i="1"/>
  <c r="J606" i="1"/>
  <c r="K606" i="1"/>
  <c r="L606" i="1"/>
  <c r="M606" i="1"/>
  <c r="K721" i="1"/>
  <c r="M721" i="1"/>
  <c r="J721" i="1"/>
  <c r="L721" i="1"/>
  <c r="M45" i="1"/>
  <c r="J45" i="1"/>
  <c r="K45" i="1"/>
  <c r="L45" i="1"/>
  <c r="K165" i="1"/>
  <c r="L165" i="1"/>
  <c r="M165" i="1"/>
  <c r="J165" i="1"/>
  <c r="M235" i="1"/>
  <c r="J235" i="1"/>
  <c r="K235" i="1"/>
  <c r="L235" i="1"/>
  <c r="K237" i="1"/>
  <c r="J237" i="1"/>
  <c r="L237" i="1"/>
  <c r="M237" i="1"/>
  <c r="K202" i="1"/>
  <c r="L202" i="1"/>
  <c r="J202" i="1"/>
  <c r="M202" i="1"/>
  <c r="K1133" i="1"/>
  <c r="L1133" i="1"/>
  <c r="M1133" i="1"/>
  <c r="J1133" i="1"/>
  <c r="K654" i="1"/>
  <c r="M654" i="1"/>
  <c r="J654" i="1"/>
  <c r="L654" i="1"/>
  <c r="K1434" i="1"/>
  <c r="J1434" i="1"/>
  <c r="M1434" i="1"/>
  <c r="L1434" i="1"/>
  <c r="L1100" i="1"/>
  <c r="J1100" i="1"/>
  <c r="K1100" i="1"/>
  <c r="M1100" i="1"/>
  <c r="K900" i="1"/>
  <c r="M900" i="1"/>
  <c r="J900" i="1"/>
  <c r="L900" i="1"/>
  <c r="K1272" i="1"/>
  <c r="L1272" i="1"/>
  <c r="J1272" i="1"/>
  <c r="M1272" i="1"/>
  <c r="J1012" i="1"/>
  <c r="M1012" i="1"/>
  <c r="K1012" i="1"/>
  <c r="L1012" i="1"/>
  <c r="K612" i="1"/>
  <c r="J612" i="1"/>
  <c r="L612" i="1"/>
  <c r="M612" i="1"/>
  <c r="L308" i="1"/>
  <c r="M308" i="1"/>
  <c r="K308" i="1"/>
  <c r="J308" i="1"/>
  <c r="K1021" i="1"/>
  <c r="L1021" i="1"/>
  <c r="M1021" i="1"/>
  <c r="J1021" i="1"/>
  <c r="M113" i="1"/>
  <c r="L113" i="1"/>
  <c r="K113" i="1"/>
  <c r="J113" i="1"/>
  <c r="K1184" i="1"/>
  <c r="J1184" i="1"/>
  <c r="L1184" i="1"/>
  <c r="M1184" i="1"/>
  <c r="M128" i="1"/>
  <c r="K128" i="1"/>
  <c r="J128" i="1"/>
  <c r="L128" i="1"/>
  <c r="J1256" i="1"/>
  <c r="L1256" i="1"/>
  <c r="K1256" i="1"/>
  <c r="M1256" i="1"/>
  <c r="J175" i="1"/>
  <c r="K175" i="1"/>
  <c r="L175" i="1"/>
  <c r="M175" i="1"/>
  <c r="J422" i="1"/>
  <c r="K422" i="1"/>
  <c r="L422" i="1"/>
  <c r="M422" i="1"/>
  <c r="K1204" i="1"/>
  <c r="J1204" i="1"/>
  <c r="L1204" i="1"/>
  <c r="M1204" i="1"/>
  <c r="K1452" i="1"/>
  <c r="L1452" i="1"/>
  <c r="J1452" i="1"/>
  <c r="M1452" i="1"/>
  <c r="K1344" i="1"/>
  <c r="J1344" i="1"/>
  <c r="M1344" i="1"/>
  <c r="L1344" i="1"/>
  <c r="J698" i="1"/>
  <c r="K698" i="1"/>
  <c r="L698" i="1"/>
  <c r="M698" i="1"/>
  <c r="L946" i="1"/>
  <c r="M946" i="1"/>
  <c r="J946" i="1"/>
  <c r="K946" i="1"/>
  <c r="K1423" i="1"/>
  <c r="J1423" i="1"/>
  <c r="L1423" i="1"/>
  <c r="M1423" i="1"/>
  <c r="K716" i="1"/>
  <c r="J716" i="1"/>
  <c r="L716" i="1"/>
  <c r="M716" i="1"/>
  <c r="K1225" i="1"/>
  <c r="J1225" i="1"/>
  <c r="M1225" i="1"/>
  <c r="L1225" i="1"/>
  <c r="L453" i="1"/>
  <c r="J453" i="1"/>
  <c r="M453" i="1"/>
  <c r="K453" i="1"/>
  <c r="K177" i="1"/>
  <c r="J177" i="1"/>
  <c r="L177" i="1"/>
  <c r="M177" i="1"/>
  <c r="L747" i="1"/>
  <c r="J747" i="1"/>
  <c r="K747" i="1"/>
  <c r="M747" i="1"/>
  <c r="J686" i="1"/>
  <c r="M686" i="1"/>
  <c r="K686" i="1"/>
  <c r="L686" i="1"/>
  <c r="K196" i="1"/>
  <c r="J196" i="1"/>
  <c r="L196" i="1"/>
  <c r="M196" i="1"/>
  <c r="K421" i="1"/>
  <c r="J421" i="1"/>
  <c r="M421" i="1"/>
  <c r="L421" i="1"/>
  <c r="M88" i="1"/>
  <c r="J88" i="1"/>
  <c r="K88" i="1"/>
  <c r="L88" i="1"/>
  <c r="J1143" i="1"/>
  <c r="K1143" i="1"/>
  <c r="L1143" i="1"/>
  <c r="M1143" i="1"/>
  <c r="J776" i="1"/>
  <c r="M776" i="1"/>
  <c r="K776" i="1"/>
  <c r="L776" i="1"/>
  <c r="J242" i="1"/>
  <c r="L242" i="1"/>
  <c r="M242" i="1"/>
  <c r="K242" i="1"/>
  <c r="L410" i="1"/>
  <c r="K410" i="1"/>
  <c r="M410" i="1"/>
  <c r="J410" i="1"/>
  <c r="J603" i="1"/>
  <c r="M603" i="1"/>
  <c r="L603" i="1"/>
  <c r="K603" i="1"/>
  <c r="J383" i="1"/>
  <c r="K383" i="1"/>
  <c r="M383" i="1"/>
  <c r="L383" i="1"/>
  <c r="M304" i="1"/>
  <c r="J304" i="1"/>
  <c r="K304" i="1"/>
  <c r="L304" i="1"/>
  <c r="K1459" i="1"/>
  <c r="J1459" i="1"/>
  <c r="L1459" i="1"/>
  <c r="M1459" i="1"/>
  <c r="M300" i="1"/>
  <c r="J300" i="1"/>
  <c r="K300" i="1"/>
  <c r="L300" i="1"/>
  <c r="J1180" i="1"/>
  <c r="K1180" i="1"/>
  <c r="M1180" i="1"/>
  <c r="L1180" i="1"/>
  <c r="K1003" i="1"/>
  <c r="M1003" i="1"/>
  <c r="L1003" i="1"/>
  <c r="J1003" i="1"/>
  <c r="K1379" i="1"/>
  <c r="J1379" i="1"/>
  <c r="L1379" i="1"/>
  <c r="M1379" i="1"/>
  <c r="J1167" i="1"/>
  <c r="L1167" i="1"/>
  <c r="K1167" i="1"/>
  <c r="M1167" i="1"/>
  <c r="L1298" i="1"/>
  <c r="J1298" i="1"/>
  <c r="M1298" i="1"/>
  <c r="K1298" i="1"/>
  <c r="J730" i="1"/>
  <c r="K730" i="1"/>
  <c r="M730" i="1"/>
  <c r="L730" i="1"/>
  <c r="J600" i="1"/>
  <c r="K600" i="1"/>
  <c r="L600" i="1"/>
  <c r="M600" i="1"/>
  <c r="M662" i="1"/>
  <c r="L662" i="1"/>
  <c r="J662" i="1"/>
  <c r="K662" i="1"/>
  <c r="L442" i="1"/>
  <c r="J442" i="1"/>
  <c r="M442" i="1"/>
  <c r="K442" i="1"/>
  <c r="M1427" i="1"/>
  <c r="J1427" i="1"/>
  <c r="L1427" i="1"/>
  <c r="K1427" i="1"/>
  <c r="J1411" i="1"/>
  <c r="M1411" i="1"/>
  <c r="L1411" i="1"/>
  <c r="K1411" i="1"/>
  <c r="M583" i="1"/>
  <c r="L583" i="1"/>
  <c r="K583" i="1"/>
  <c r="J583" i="1"/>
  <c r="L681" i="1"/>
  <c r="J681" i="1"/>
  <c r="K681" i="1"/>
  <c r="M681" i="1"/>
  <c r="J488" i="1"/>
  <c r="M488" i="1"/>
  <c r="K488" i="1"/>
  <c r="L488" i="1"/>
  <c r="L150" i="1"/>
  <c r="M150" i="1"/>
  <c r="K150" i="1"/>
  <c r="J150" i="1"/>
  <c r="J1188" i="1"/>
  <c r="K1188" i="1"/>
  <c r="L1188" i="1"/>
  <c r="M1188" i="1"/>
  <c r="M462" i="1"/>
  <c r="L462" i="1"/>
  <c r="K462" i="1"/>
  <c r="J462" i="1"/>
  <c r="J789" i="1"/>
  <c r="K789" i="1"/>
  <c r="L789" i="1"/>
  <c r="M789" i="1"/>
  <c r="L1088" i="1"/>
  <c r="J1088" i="1"/>
  <c r="M1088" i="1"/>
  <c r="K1088" i="1"/>
  <c r="K709" i="1"/>
  <c r="M709" i="1"/>
  <c r="J709" i="1"/>
  <c r="L709" i="1"/>
  <c r="K1010" i="1"/>
  <c r="J1010" i="1"/>
  <c r="L1010" i="1"/>
  <c r="M1010" i="1"/>
  <c r="J594" i="1"/>
  <c r="L594" i="1"/>
  <c r="K594" i="1"/>
  <c r="M594" i="1"/>
  <c r="K591" i="1"/>
  <c r="L591" i="1"/>
  <c r="M591" i="1"/>
  <c r="J591" i="1"/>
  <c r="L335" i="1"/>
  <c r="M335" i="1"/>
  <c r="K335" i="1"/>
  <c r="J335" i="1"/>
  <c r="M465" i="1"/>
  <c r="K465" i="1"/>
  <c r="J465" i="1"/>
  <c r="L465" i="1"/>
  <c r="M1075" i="1"/>
  <c r="J1075" i="1"/>
  <c r="L1075" i="1"/>
  <c r="K1075" i="1"/>
  <c r="J109" i="1"/>
  <c r="M109" i="1"/>
  <c r="L109" i="1"/>
  <c r="K109" i="1"/>
  <c r="J832" i="1"/>
  <c r="K832" i="1"/>
  <c r="L832" i="1"/>
  <c r="M832" i="1"/>
  <c r="J903" i="1"/>
  <c r="K903" i="1"/>
  <c r="M903" i="1"/>
  <c r="L903" i="1"/>
  <c r="M30" i="1"/>
  <c r="L30" i="1"/>
  <c r="J30" i="1"/>
  <c r="K30" i="1"/>
  <c r="M104" i="1"/>
  <c r="J104" i="1"/>
  <c r="K104" i="1"/>
  <c r="L104" i="1"/>
  <c r="M57" i="1"/>
  <c r="L57" i="1"/>
  <c r="J57" i="1"/>
  <c r="K57" i="1"/>
  <c r="K930" i="1"/>
  <c r="M930" i="1"/>
  <c r="L930" i="1"/>
  <c r="J930" i="1"/>
  <c r="J817" i="1"/>
  <c r="M817" i="1"/>
  <c r="L817" i="1"/>
  <c r="K817" i="1"/>
  <c r="J295" i="1"/>
  <c r="K295" i="1"/>
  <c r="M295" i="1"/>
  <c r="L295" i="1"/>
  <c r="J74" i="1"/>
  <c r="K74" i="1"/>
  <c r="M74" i="1"/>
  <c r="L74" i="1"/>
  <c r="K8" i="1"/>
  <c r="L8" i="1"/>
  <c r="J8" i="1"/>
  <c r="M8" i="1"/>
  <c r="L135" i="1"/>
  <c r="K135" i="1"/>
  <c r="J135" i="1"/>
  <c r="M135" i="1"/>
  <c r="M648" i="1"/>
  <c r="J648" i="1"/>
  <c r="K648" i="1"/>
  <c r="L648" i="1"/>
  <c r="J310" i="1"/>
  <c r="L310" i="1"/>
  <c r="K310" i="1"/>
  <c r="M310" i="1"/>
  <c r="M188" i="1"/>
  <c r="J188" i="1"/>
  <c r="K188" i="1"/>
  <c r="L188" i="1"/>
  <c r="M191" i="1"/>
  <c r="J191" i="1"/>
  <c r="L191" i="1"/>
  <c r="K191" i="1"/>
  <c r="M108" i="1"/>
  <c r="L108" i="1"/>
  <c r="K108" i="1"/>
  <c r="J108" i="1"/>
  <c r="L738" i="1"/>
  <c r="M738" i="1"/>
  <c r="K738" i="1"/>
  <c r="J738" i="1"/>
  <c r="L250" i="1"/>
  <c r="J250" i="1"/>
  <c r="K250" i="1"/>
  <c r="M250" i="1"/>
  <c r="M98" i="1"/>
  <c r="L98" i="1"/>
  <c r="K98" i="1"/>
  <c r="J98" i="1"/>
  <c r="K1233" i="1"/>
  <c r="L1233" i="1"/>
  <c r="M1233" i="1"/>
  <c r="J1233" i="1"/>
  <c r="M866" i="1"/>
  <c r="K866" i="1"/>
  <c r="L866" i="1"/>
  <c r="J866" i="1"/>
  <c r="L1330" i="1"/>
  <c r="J1330" i="1"/>
  <c r="M1330" i="1"/>
  <c r="K1330" i="1"/>
  <c r="J62" i="1"/>
  <c r="K62" i="1"/>
  <c r="L62" i="1"/>
  <c r="M62" i="1"/>
  <c r="J634" i="1"/>
  <c r="L634" i="1"/>
  <c r="M634" i="1"/>
  <c r="K634" i="1"/>
  <c r="K1152" i="1"/>
  <c r="L1152" i="1"/>
  <c r="M1152" i="1"/>
  <c r="J1152" i="1"/>
  <c r="M910" i="1"/>
  <c r="L910" i="1"/>
  <c r="K910" i="1"/>
  <c r="J910" i="1"/>
  <c r="K260" i="1"/>
  <c r="M260" i="1"/>
  <c r="J260" i="1"/>
  <c r="L260" i="1"/>
  <c r="J211" i="1"/>
  <c r="L211" i="1"/>
  <c r="K211" i="1"/>
  <c r="M211" i="1"/>
  <c r="J1040" i="1"/>
  <c r="K1040" i="1"/>
  <c r="L1040" i="1"/>
  <c r="M1040" i="1"/>
  <c r="K1193" i="1"/>
  <c r="J1193" i="1"/>
  <c r="L1193" i="1"/>
  <c r="M1193" i="1"/>
  <c r="K909" i="1"/>
  <c r="L909" i="1"/>
  <c r="J909" i="1"/>
  <c r="M909" i="1"/>
  <c r="L966" i="1"/>
  <c r="M966" i="1"/>
  <c r="K966" i="1"/>
  <c r="J966" i="1"/>
  <c r="K1058" i="1"/>
  <c r="L1058" i="1"/>
  <c r="M1058" i="1"/>
  <c r="J1058" i="1"/>
  <c r="K1436" i="1"/>
  <c r="M1436" i="1"/>
  <c r="J1436" i="1"/>
  <c r="L1436" i="1"/>
  <c r="M936" i="1"/>
  <c r="L936" i="1"/>
  <c r="K936" i="1"/>
  <c r="J936" i="1"/>
  <c r="J285" i="1"/>
  <c r="K285" i="1"/>
  <c r="L285" i="1"/>
  <c r="M285" i="1"/>
  <c r="K1442" i="1"/>
  <c r="J1442" i="1"/>
  <c r="M1442" i="1"/>
  <c r="L1442" i="1"/>
  <c r="M414" i="1"/>
  <c r="K414" i="1"/>
  <c r="J414" i="1"/>
  <c r="L414" i="1"/>
  <c r="J771" i="1"/>
  <c r="K771" i="1"/>
  <c r="L771" i="1"/>
  <c r="M771" i="1"/>
  <c r="J1333" i="1"/>
  <c r="M1333" i="1"/>
  <c r="L1333" i="1"/>
  <c r="K1333" i="1"/>
  <c r="M248" i="1"/>
  <c r="J248" i="1"/>
  <c r="K248" i="1"/>
  <c r="L248" i="1"/>
  <c r="J904" i="1"/>
  <c r="K904" i="1"/>
  <c r="L904" i="1"/>
  <c r="M904" i="1"/>
  <c r="J704" i="1"/>
  <c r="L704" i="1"/>
  <c r="M704" i="1"/>
  <c r="K704" i="1"/>
  <c r="M620" i="1"/>
  <c r="K620" i="1"/>
  <c r="J620" i="1"/>
  <c r="L620" i="1"/>
  <c r="J163" i="1"/>
  <c r="L163" i="1"/>
  <c r="M163" i="1"/>
  <c r="K163" i="1"/>
  <c r="K1109" i="1"/>
  <c r="L1109" i="1"/>
  <c r="M1109" i="1"/>
  <c r="J1109" i="1"/>
  <c r="J602" i="1"/>
  <c r="K602" i="1"/>
  <c r="M602" i="1"/>
  <c r="L602" i="1"/>
  <c r="L695" i="1"/>
  <c r="J695" i="1"/>
  <c r="M695" i="1"/>
  <c r="K695" i="1"/>
  <c r="J753" i="1"/>
  <c r="M753" i="1"/>
  <c r="L753" i="1"/>
  <c r="K753" i="1"/>
  <c r="K1023" i="1"/>
  <c r="L1023" i="1"/>
  <c r="J1023" i="1"/>
  <c r="M1023" i="1"/>
  <c r="J1105" i="1"/>
  <c r="L1105" i="1"/>
  <c r="M1105" i="1"/>
  <c r="K1105" i="1"/>
  <c r="M61" i="1"/>
  <c r="K61" i="1"/>
  <c r="J61" i="1"/>
  <c r="L61" i="1"/>
  <c r="M226" i="1"/>
  <c r="J226" i="1"/>
  <c r="K226" i="1"/>
  <c r="L226" i="1"/>
  <c r="J705" i="1"/>
  <c r="K705" i="1"/>
  <c r="L705" i="1"/>
  <c r="M705" i="1"/>
  <c r="K203" i="1"/>
  <c r="L203" i="1"/>
  <c r="J203" i="1"/>
  <c r="M203" i="1"/>
  <c r="L46" i="1"/>
  <c r="M46" i="1"/>
  <c r="K46" i="1"/>
  <c r="J46" i="1"/>
  <c r="J343" i="1"/>
  <c r="M343" i="1"/>
  <c r="K343" i="1"/>
  <c r="L343" i="1"/>
  <c r="M301" i="1"/>
  <c r="L301" i="1"/>
  <c r="J301" i="1"/>
  <c r="K301" i="1"/>
  <c r="K907" i="1"/>
  <c r="L907" i="1"/>
  <c r="J907" i="1"/>
  <c r="M907" i="1"/>
  <c r="K195" i="1"/>
  <c r="J195" i="1"/>
  <c r="L195" i="1"/>
  <c r="M195" i="1"/>
  <c r="M476" i="1"/>
  <c r="J476" i="1"/>
  <c r="K476" i="1"/>
  <c r="L476" i="1"/>
  <c r="L689" i="1"/>
  <c r="M689" i="1"/>
  <c r="J689" i="1"/>
  <c r="K689" i="1"/>
  <c r="M560" i="1"/>
  <c r="L560" i="1"/>
  <c r="J560" i="1"/>
  <c r="K560" i="1"/>
  <c r="K1390" i="1"/>
  <c r="J1390" i="1"/>
  <c r="L1390" i="1"/>
  <c r="M1390" i="1"/>
  <c r="J1108" i="1"/>
  <c r="M1108" i="1"/>
  <c r="K1108" i="1"/>
  <c r="L1108" i="1"/>
  <c r="L811" i="1"/>
  <c r="J811" i="1"/>
  <c r="K811" i="1"/>
  <c r="M811" i="1"/>
  <c r="K1349" i="1"/>
  <c r="J1349" i="1"/>
  <c r="L1349" i="1"/>
  <c r="M1349" i="1"/>
  <c r="L758" i="1"/>
  <c r="K758" i="1"/>
  <c r="M758" i="1"/>
  <c r="J758" i="1"/>
  <c r="K923" i="1"/>
  <c r="L923" i="1"/>
  <c r="M923" i="1"/>
  <c r="J923" i="1"/>
  <c r="J50" i="1"/>
  <c r="L50" i="1"/>
  <c r="K50" i="1"/>
  <c r="M50" i="1"/>
  <c r="M143" i="1"/>
  <c r="J143" i="1"/>
  <c r="K143" i="1"/>
  <c r="L143" i="1"/>
  <c r="K1149" i="1"/>
  <c r="J1149" i="1"/>
  <c r="M1149" i="1"/>
  <c r="L1149" i="1"/>
  <c r="K1329" i="1"/>
  <c r="J1329" i="1"/>
  <c r="L1329" i="1"/>
  <c r="M1329" i="1"/>
  <c r="J945" i="1"/>
  <c r="L945" i="1"/>
  <c r="M945" i="1"/>
  <c r="K945" i="1"/>
  <c r="J1325" i="1"/>
  <c r="K1325" i="1"/>
  <c r="L1325" i="1"/>
  <c r="M1325" i="1"/>
  <c r="M1444" i="1"/>
  <c r="K1444" i="1"/>
  <c r="J1444" i="1"/>
  <c r="L1444" i="1"/>
  <c r="M354" i="1"/>
  <c r="L354" i="1"/>
  <c r="J354" i="1"/>
  <c r="K354" i="1"/>
  <c r="J439" i="1"/>
  <c r="K439" i="1"/>
  <c r="M439" i="1"/>
  <c r="L439" i="1"/>
  <c r="J14" i="1"/>
  <c r="L14" i="1"/>
  <c r="K14" i="1"/>
  <c r="M14" i="1"/>
  <c r="L911" i="1"/>
  <c r="M911" i="1"/>
  <c r="J911" i="1"/>
  <c r="K911" i="1"/>
  <c r="L1183" i="1"/>
  <c r="J1183" i="1"/>
  <c r="K1183" i="1"/>
  <c r="M1183" i="1"/>
  <c r="J81" i="1"/>
  <c r="M81" i="1"/>
  <c r="L81" i="1"/>
  <c r="K81" i="1"/>
  <c r="L110" i="1"/>
  <c r="M110" i="1"/>
  <c r="K110" i="1"/>
  <c r="J110" i="1"/>
  <c r="J970" i="1"/>
  <c r="M970" i="1"/>
  <c r="K970" i="1"/>
  <c r="L970" i="1"/>
  <c r="K939" i="1"/>
  <c r="J939" i="1"/>
  <c r="L939" i="1"/>
  <c r="M939" i="1"/>
  <c r="L737" i="1"/>
  <c r="J737" i="1"/>
  <c r="M737" i="1"/>
  <c r="K737" i="1"/>
  <c r="M864" i="1"/>
  <c r="J864" i="1"/>
  <c r="K864" i="1"/>
  <c r="L864" i="1"/>
  <c r="L230" i="1"/>
  <c r="M230" i="1"/>
  <c r="J230" i="1"/>
  <c r="K230" i="1"/>
  <c r="K368" i="1"/>
  <c r="L368" i="1"/>
  <c r="J368" i="1"/>
  <c r="M368" i="1"/>
  <c r="J635" i="1"/>
  <c r="K635" i="1"/>
  <c r="M635" i="1"/>
  <c r="L635" i="1"/>
  <c r="J609" i="1"/>
  <c r="L609" i="1"/>
  <c r="K609" i="1"/>
  <c r="M609" i="1"/>
  <c r="K943" i="1"/>
  <c r="L943" i="1"/>
  <c r="M943" i="1"/>
  <c r="J943" i="1"/>
  <c r="L154" i="1"/>
  <c r="K154" i="1"/>
  <c r="J154" i="1"/>
  <c r="M154" i="1"/>
  <c r="J11" i="1"/>
  <c r="M11" i="1"/>
  <c r="K11" i="1"/>
  <c r="L11" i="1"/>
  <c r="L256" i="1"/>
  <c r="J256" i="1"/>
  <c r="K256" i="1"/>
  <c r="M256" i="1"/>
  <c r="M547" i="1"/>
  <c r="L547" i="1"/>
  <c r="J547" i="1"/>
  <c r="K547" i="1"/>
  <c r="M1361" i="1"/>
  <c r="K1361" i="1"/>
  <c r="J1361" i="1"/>
  <c r="L1361" i="1"/>
  <c r="J1207" i="1"/>
  <c r="L1207" i="1"/>
  <c r="M1207" i="1"/>
  <c r="K1207" i="1"/>
  <c r="J1227" i="1"/>
  <c r="K1227" i="1"/>
  <c r="M1227" i="1"/>
  <c r="L1227" i="1"/>
  <c r="K1196" i="1"/>
  <c r="J1196" i="1"/>
  <c r="L1196" i="1"/>
  <c r="M1196" i="1"/>
  <c r="K1299" i="1"/>
  <c r="J1299" i="1"/>
  <c r="L1299" i="1"/>
  <c r="M1299" i="1"/>
  <c r="M860" i="1"/>
  <c r="J860" i="1"/>
  <c r="K860" i="1"/>
  <c r="L860" i="1"/>
  <c r="L1282" i="1"/>
  <c r="M1282" i="1"/>
  <c r="J1282" i="1"/>
  <c r="K1282" i="1"/>
  <c r="J883" i="1"/>
  <c r="K883" i="1"/>
  <c r="L883" i="1"/>
  <c r="M883" i="1"/>
  <c r="K1465" i="1"/>
  <c r="M1465" i="1"/>
  <c r="L1465" i="1"/>
  <c r="K1405" i="1"/>
  <c r="J1405" i="1"/>
  <c r="L1405" i="1"/>
  <c r="M1405" i="1"/>
  <c r="J1202" i="1"/>
  <c r="K1202" i="1"/>
  <c r="L1202" i="1"/>
  <c r="M1202" i="1"/>
  <c r="K782" i="1"/>
  <c r="J782" i="1"/>
  <c r="L782" i="1"/>
  <c r="M782" i="1"/>
  <c r="K743" i="1"/>
  <c r="L743" i="1"/>
  <c r="M743" i="1"/>
  <c r="J743" i="1"/>
  <c r="K1356" i="1"/>
  <c r="L1356" i="1"/>
  <c r="M1356" i="1"/>
  <c r="J1356" i="1"/>
  <c r="M847" i="1"/>
  <c r="L847" i="1"/>
  <c r="K847" i="1"/>
  <c r="J847" i="1"/>
  <c r="J1433" i="1"/>
  <c r="M1433" i="1"/>
  <c r="K1433" i="1"/>
  <c r="L1433" i="1"/>
  <c r="J980" i="1"/>
  <c r="L980" i="1"/>
  <c r="M980" i="1"/>
  <c r="K980" i="1"/>
  <c r="J309" i="1"/>
  <c r="K309" i="1"/>
  <c r="L309" i="1"/>
  <c r="M309" i="1"/>
  <c r="L1269" i="1"/>
  <c r="K1269" i="1"/>
  <c r="J1269" i="1"/>
  <c r="M1269" i="1"/>
  <c r="K329" i="1"/>
  <c r="M329" i="1"/>
  <c r="J329" i="1"/>
  <c r="L329" i="1"/>
  <c r="J423" i="1"/>
  <c r="M423" i="1"/>
  <c r="K423" i="1"/>
  <c r="L423" i="1"/>
  <c r="M493" i="1"/>
  <c r="L493" i="1"/>
  <c r="J493" i="1"/>
  <c r="K493" i="1"/>
  <c r="J1116" i="1"/>
  <c r="L1116" i="1"/>
  <c r="M1116" i="1"/>
  <c r="K1116" i="1"/>
  <c r="M105" i="1"/>
  <c r="L105" i="1"/>
  <c r="J105" i="1"/>
  <c r="K105" i="1"/>
  <c r="M257" i="1"/>
  <c r="J257" i="1"/>
  <c r="K257" i="1"/>
  <c r="L257" i="1"/>
  <c r="J585" i="1"/>
  <c r="K585" i="1"/>
  <c r="M585" i="1"/>
  <c r="L585" i="1"/>
  <c r="J189" i="1"/>
  <c r="K189" i="1"/>
  <c r="L189" i="1"/>
  <c r="M189" i="1"/>
  <c r="K92" i="1"/>
  <c r="J92" i="1"/>
  <c r="L92" i="1"/>
  <c r="M92" i="1"/>
  <c r="J270" i="1"/>
  <c r="M270" i="1"/>
  <c r="K270" i="1"/>
  <c r="L270" i="1"/>
  <c r="K101" i="1"/>
  <c r="L101" i="1"/>
  <c r="J101" i="1"/>
  <c r="M101" i="1"/>
  <c r="J1302" i="1"/>
  <c r="K1302" i="1"/>
  <c r="M1302" i="1"/>
  <c r="L1302" i="1"/>
  <c r="M796" i="1"/>
  <c r="L796" i="1"/>
  <c r="K796" i="1"/>
  <c r="J796" i="1"/>
  <c r="J1260" i="1"/>
  <c r="L1260" i="1"/>
  <c r="K1260" i="1"/>
  <c r="M1260" i="1"/>
  <c r="M661" i="1"/>
  <c r="K661" i="1"/>
  <c r="L661" i="1"/>
  <c r="J661" i="1"/>
  <c r="L981" i="1"/>
  <c r="K981" i="1"/>
  <c r="M981" i="1"/>
  <c r="J981" i="1"/>
  <c r="J1290" i="1"/>
  <c r="K1290" i="1"/>
  <c r="L1290" i="1"/>
  <c r="M1290" i="1"/>
  <c r="L1115" i="1"/>
  <c r="M1115" i="1"/>
  <c r="J1115" i="1"/>
  <c r="K1115" i="1"/>
  <c r="J330" i="1"/>
  <c r="L330" i="1"/>
  <c r="K330" i="1"/>
  <c r="M330" i="1"/>
  <c r="L561" i="1"/>
  <c r="J561" i="1"/>
  <c r="K561" i="1"/>
  <c r="M561" i="1"/>
  <c r="J1393" i="1"/>
  <c r="K1393" i="1"/>
  <c r="L1393" i="1"/>
  <c r="M1393" i="1"/>
  <c r="J1084" i="1"/>
  <c r="L1084" i="1"/>
  <c r="K1084" i="1"/>
  <c r="M1084" i="1"/>
  <c r="K1173" i="1"/>
  <c r="J1173" i="1"/>
  <c r="M1173" i="1"/>
  <c r="L1173" i="1"/>
  <c r="J397" i="1"/>
  <c r="M397" i="1"/>
  <c r="K397" i="1"/>
  <c r="L397" i="1"/>
  <c r="M550" i="1"/>
  <c r="K550" i="1"/>
  <c r="J550" i="1"/>
  <c r="L550" i="1"/>
  <c r="K1377" i="1"/>
  <c r="J1377" i="1"/>
  <c r="M1377" i="1"/>
  <c r="L1377" i="1"/>
  <c r="J1339" i="1"/>
  <c r="L1339" i="1"/>
  <c r="M1339" i="1"/>
  <c r="K1339" i="1"/>
  <c r="K509" i="1"/>
  <c r="J509" i="1"/>
  <c r="M509" i="1"/>
  <c r="L509" i="1"/>
  <c r="J1374" i="1"/>
  <c r="K1374" i="1"/>
  <c r="M1374" i="1"/>
  <c r="L1374" i="1"/>
  <c r="M405" i="1"/>
  <c r="L405" i="1"/>
  <c r="J405" i="1"/>
  <c r="K405" i="1"/>
  <c r="M688" i="1"/>
  <c r="L688" i="1"/>
  <c r="K688" i="1"/>
  <c r="J688" i="1"/>
  <c r="J1292" i="1"/>
  <c r="L1292" i="1"/>
  <c r="K1292" i="1"/>
  <c r="M1292" i="1"/>
  <c r="L563" i="1"/>
  <c r="K563" i="1"/>
  <c r="M563" i="1"/>
  <c r="J563" i="1"/>
  <c r="J1341" i="1"/>
  <c r="K1341" i="1"/>
  <c r="M1341" i="1"/>
  <c r="L1341" i="1"/>
  <c r="K700" i="1"/>
  <c r="M700" i="1"/>
  <c r="J700" i="1"/>
  <c r="L700" i="1"/>
  <c r="L853" i="1"/>
  <c r="M853" i="1"/>
  <c r="J853" i="1"/>
  <c r="K853" i="1"/>
  <c r="K1198" i="1"/>
  <c r="J1198" i="1"/>
  <c r="L1198" i="1"/>
  <c r="M1198" i="1"/>
  <c r="K396" i="1"/>
  <c r="J396" i="1"/>
  <c r="M396" i="1"/>
  <c r="L396" i="1"/>
  <c r="K918" i="1"/>
  <c r="M918" i="1"/>
  <c r="J918" i="1"/>
  <c r="L918" i="1"/>
  <c r="K31" i="1"/>
  <c r="J31" i="1"/>
  <c r="L31" i="1"/>
  <c r="M31" i="1"/>
  <c r="J1217" i="1"/>
  <c r="K1217" i="1"/>
  <c r="M1217" i="1"/>
  <c r="L1217" i="1"/>
  <c r="L653" i="1"/>
  <c r="K653" i="1"/>
  <c r="M653" i="1"/>
  <c r="J653" i="1"/>
  <c r="J1380" i="1"/>
  <c r="K1380" i="1"/>
  <c r="L1380" i="1"/>
  <c r="M1380" i="1"/>
  <c r="J1274" i="1"/>
  <c r="L1274" i="1"/>
  <c r="M1274" i="1"/>
  <c r="K1274" i="1"/>
  <c r="K1127" i="1"/>
  <c r="M1127" i="1"/>
  <c r="J1127" i="1"/>
  <c r="L1127" i="1"/>
  <c r="J419" i="1"/>
  <c r="K419" i="1"/>
  <c r="L419" i="1"/>
  <c r="M419" i="1"/>
  <c r="L284" i="1"/>
  <c r="K284" i="1"/>
  <c r="M284" i="1"/>
  <c r="J284" i="1"/>
  <c r="K1450" i="1"/>
  <c r="J1450" i="1"/>
  <c r="L1450" i="1"/>
  <c r="M1450" i="1"/>
  <c r="K500" i="1"/>
  <c r="L500" i="1"/>
  <c r="M500" i="1"/>
  <c r="J500" i="1"/>
  <c r="J950" i="1"/>
  <c r="K950" i="1"/>
  <c r="L950" i="1"/>
  <c r="M950" i="1"/>
  <c r="J628" i="1"/>
  <c r="K628" i="1"/>
  <c r="M628" i="1"/>
  <c r="L628" i="1"/>
  <c r="M316" i="1"/>
  <c r="J316" i="1"/>
  <c r="K316" i="1"/>
  <c r="L316" i="1"/>
  <c r="J972" i="1"/>
  <c r="K972" i="1"/>
  <c r="L972" i="1"/>
  <c r="M972" i="1"/>
  <c r="J444" i="1"/>
  <c r="L444" i="1"/>
  <c r="M444" i="1"/>
  <c r="K444" i="1"/>
  <c r="J1212" i="1"/>
  <c r="L1212" i="1"/>
  <c r="M1212" i="1"/>
  <c r="K1212" i="1"/>
  <c r="K1417" i="1"/>
  <c r="J1417" i="1"/>
  <c r="L1417" i="1"/>
  <c r="M1417" i="1"/>
  <c r="J1273" i="1"/>
  <c r="K1273" i="1"/>
  <c r="L1273" i="1"/>
  <c r="M1273" i="1"/>
  <c r="M551" i="1"/>
  <c r="K551" i="1"/>
  <c r="L551" i="1"/>
  <c r="J551" i="1"/>
  <c r="M194" i="1"/>
  <c r="K194" i="1"/>
  <c r="L194" i="1"/>
  <c r="J194" i="1"/>
  <c r="J467" i="1"/>
  <c r="L467" i="1"/>
  <c r="M467" i="1"/>
  <c r="K467" i="1"/>
  <c r="J995" i="1"/>
  <c r="L995" i="1"/>
  <c r="M995" i="1"/>
  <c r="K995" i="1"/>
  <c r="J581" i="1"/>
  <c r="K581" i="1"/>
  <c r="L581" i="1"/>
  <c r="M581" i="1"/>
  <c r="M190" i="1"/>
  <c r="K190" i="1"/>
  <c r="J190" i="1"/>
  <c r="L190" i="1"/>
  <c r="L514" i="1"/>
  <c r="M514" i="1"/>
  <c r="J514" i="1"/>
  <c r="K514" i="1"/>
  <c r="M426" i="1"/>
  <c r="J426" i="1"/>
  <c r="K426" i="1"/>
  <c r="L426" i="1"/>
  <c r="L132" i="1"/>
  <c r="J132" i="1"/>
  <c r="K132" i="1"/>
  <c r="M132" i="1"/>
  <c r="J631" i="1"/>
  <c r="K631" i="1"/>
  <c r="M631" i="1"/>
  <c r="L631" i="1"/>
  <c r="J328" i="1"/>
  <c r="L328" i="1"/>
  <c r="M328" i="1"/>
  <c r="K328" i="1"/>
  <c r="J582" i="1"/>
  <c r="K582" i="1"/>
  <c r="L582" i="1"/>
  <c r="M582" i="1"/>
  <c r="J463" i="1"/>
  <c r="M463" i="1"/>
  <c r="K463" i="1"/>
  <c r="L463" i="1"/>
  <c r="J321" i="1"/>
  <c r="K321" i="1"/>
  <c r="M321" i="1"/>
  <c r="L321" i="1"/>
  <c r="K935" i="1"/>
  <c r="M935" i="1"/>
  <c r="J935" i="1"/>
  <c r="L935" i="1"/>
  <c r="L885" i="1"/>
  <c r="K885" i="1"/>
  <c r="J885" i="1"/>
  <c r="M885" i="1"/>
  <c r="L282" i="1"/>
  <c r="M282" i="1"/>
  <c r="J282" i="1"/>
  <c r="K282" i="1"/>
  <c r="J1118" i="1"/>
  <c r="K1118" i="1"/>
  <c r="L1118" i="1"/>
  <c r="M1118" i="1"/>
  <c r="J820" i="1"/>
  <c r="K820" i="1"/>
  <c r="L820" i="1"/>
  <c r="M820" i="1"/>
  <c r="J760" i="1"/>
  <c r="K760" i="1"/>
  <c r="L760" i="1"/>
  <c r="M760" i="1"/>
  <c r="J534" i="1"/>
  <c r="L534" i="1"/>
  <c r="M534" i="1"/>
  <c r="K534" i="1"/>
  <c r="J846" i="1"/>
  <c r="K846" i="1"/>
  <c r="L846" i="1"/>
  <c r="M846" i="1"/>
  <c r="M785" i="1"/>
  <c r="L785" i="1"/>
  <c r="K785" i="1"/>
  <c r="J785" i="1"/>
  <c r="L40" i="1"/>
  <c r="M40" i="1"/>
  <c r="K40" i="1"/>
  <c r="J40" i="1"/>
  <c r="K613" i="1"/>
  <c r="L613" i="1"/>
  <c r="M613" i="1"/>
  <c r="J613" i="1"/>
  <c r="J649" i="1"/>
  <c r="M649" i="1"/>
  <c r="L649" i="1"/>
  <c r="K649" i="1"/>
  <c r="M404" i="1"/>
  <c r="J404" i="1"/>
  <c r="K404" i="1"/>
  <c r="L404" i="1"/>
  <c r="L745" i="1"/>
  <c r="M745" i="1"/>
  <c r="J745" i="1"/>
  <c r="K745" i="1"/>
  <c r="J1449" i="1"/>
  <c r="K1449" i="1"/>
  <c r="M1449" i="1"/>
  <c r="L1449" i="1"/>
  <c r="K131" i="1"/>
  <c r="J131" i="1"/>
  <c r="L131" i="1"/>
  <c r="M131" i="1"/>
  <c r="L23" i="1"/>
  <c r="K23" i="1"/>
  <c r="J23" i="1"/>
  <c r="M23" i="1"/>
  <c r="K96" i="1"/>
  <c r="L96" i="1"/>
  <c r="J96" i="1"/>
  <c r="M96" i="1"/>
  <c r="K217" i="1"/>
  <c r="J217" i="1"/>
  <c r="M217" i="1"/>
  <c r="L217" i="1"/>
  <c r="J172" i="1"/>
  <c r="L172" i="1"/>
  <c r="K172" i="1"/>
  <c r="M172" i="1"/>
  <c r="J218" i="1"/>
  <c r="L218" i="1"/>
  <c r="M218" i="1"/>
  <c r="K218" i="1"/>
  <c r="L991" i="1"/>
  <c r="K991" i="1"/>
  <c r="M991" i="1"/>
  <c r="J991" i="1"/>
  <c r="J1304" i="1"/>
  <c r="L1304" i="1"/>
  <c r="K1304" i="1"/>
  <c r="M1304" i="1"/>
  <c r="K1155" i="1"/>
  <c r="J1155" i="1"/>
  <c r="L1155" i="1"/>
  <c r="M1155" i="1"/>
  <c r="K724" i="1"/>
  <c r="M724" i="1"/>
  <c r="L724" i="1"/>
  <c r="J724" i="1"/>
  <c r="L1062" i="1"/>
  <c r="J1062" i="1"/>
  <c r="K1062" i="1"/>
  <c r="M1062" i="1"/>
  <c r="M1195" i="1"/>
  <c r="J1195" i="1"/>
  <c r="K1195" i="1"/>
  <c r="L1195" i="1"/>
  <c r="K1162" i="1"/>
  <c r="J1162" i="1"/>
  <c r="L1162" i="1"/>
  <c r="M1162" i="1"/>
  <c r="M376" i="1"/>
  <c r="L376" i="1"/>
  <c r="J376" i="1"/>
  <c r="K376" i="1"/>
  <c r="M775" i="1"/>
  <c r="J775" i="1"/>
  <c r="K775" i="1"/>
  <c r="L775" i="1"/>
  <c r="J1249" i="1"/>
  <c r="K1249" i="1"/>
  <c r="L1249" i="1"/>
  <c r="M1249" i="1"/>
  <c r="J432" i="1"/>
  <c r="L432" i="1"/>
  <c r="K432" i="1"/>
  <c r="M432" i="1"/>
  <c r="J702" i="1"/>
  <c r="L702" i="1"/>
  <c r="K702" i="1"/>
  <c r="M702" i="1"/>
  <c r="K1017" i="1"/>
  <c r="L1017" i="1"/>
  <c r="J1017" i="1"/>
  <c r="M1017" i="1"/>
  <c r="M231" i="1"/>
  <c r="J231" i="1"/>
  <c r="K231" i="1"/>
  <c r="L231" i="1"/>
  <c r="K1220" i="1"/>
  <c r="M1220" i="1"/>
  <c r="L1220" i="1"/>
  <c r="J1220" i="1"/>
  <c r="K912" i="1"/>
  <c r="J912" i="1"/>
  <c r="L912" i="1"/>
  <c r="M912" i="1"/>
  <c r="M1026" i="1"/>
  <c r="K1026" i="1"/>
  <c r="J1026" i="1"/>
  <c r="L1026" i="1"/>
  <c r="J1312" i="1"/>
  <c r="M1312" i="1"/>
  <c r="K1312" i="1"/>
  <c r="L1312" i="1"/>
  <c r="L360" i="1"/>
  <c r="K360" i="1"/>
  <c r="M360" i="1"/>
  <c r="J360" i="1"/>
  <c r="L706" i="1"/>
  <c r="J706" i="1"/>
  <c r="M706" i="1"/>
  <c r="K706" i="1"/>
  <c r="J1022" i="1"/>
  <c r="L1022" i="1"/>
  <c r="K1022" i="1"/>
  <c r="M1022" i="1"/>
  <c r="M728" i="1"/>
  <c r="L728" i="1"/>
  <c r="J728" i="1"/>
  <c r="K728" i="1"/>
  <c r="L1067" i="1"/>
  <c r="J1067" i="1"/>
  <c r="K1067" i="1"/>
  <c r="M1067" i="1"/>
  <c r="J67" i="1"/>
  <c r="K67" i="1"/>
  <c r="M67" i="1"/>
  <c r="L67" i="1"/>
  <c r="J615" i="1"/>
  <c r="K615" i="1"/>
  <c r="L615" i="1"/>
  <c r="M615" i="1"/>
  <c r="J1035" i="1"/>
  <c r="K1035" i="1"/>
  <c r="L1035" i="1"/>
  <c r="M1035" i="1"/>
  <c r="J675" i="1"/>
  <c r="M675" i="1"/>
  <c r="L675" i="1"/>
  <c r="K675" i="1"/>
  <c r="J621" i="1"/>
  <c r="M621" i="1"/>
  <c r="K621" i="1"/>
  <c r="L621" i="1"/>
  <c r="L347" i="1"/>
  <c r="M347" i="1"/>
  <c r="K347" i="1"/>
  <c r="J347" i="1"/>
  <c r="J1061" i="1"/>
  <c r="K1061" i="1"/>
  <c r="L1061" i="1"/>
  <c r="M1061" i="1"/>
  <c r="M219" i="1"/>
  <c r="J219" i="1"/>
  <c r="L219" i="1"/>
  <c r="K219" i="1"/>
  <c r="J693" i="1"/>
  <c r="L693" i="1"/>
  <c r="M693" i="1"/>
  <c r="K693" i="1"/>
  <c r="J229" i="1"/>
  <c r="M229" i="1"/>
  <c r="K229" i="1"/>
  <c r="L229" i="1"/>
  <c r="K441" i="1"/>
  <c r="J441" i="1"/>
  <c r="L441" i="1"/>
  <c r="M441" i="1"/>
  <c r="L371" i="1"/>
  <c r="M371" i="1"/>
  <c r="J371" i="1"/>
  <c r="K371" i="1"/>
  <c r="J340" i="1"/>
  <c r="K340" i="1"/>
  <c r="L340" i="1"/>
  <c r="M340" i="1"/>
  <c r="J349" i="1"/>
  <c r="M349" i="1"/>
  <c r="K349" i="1"/>
  <c r="L349" i="1"/>
  <c r="J925" i="1"/>
  <c r="M925" i="1"/>
  <c r="L925" i="1"/>
  <c r="K925" i="1"/>
  <c r="K1007" i="1"/>
  <c r="J1007" i="1"/>
  <c r="M1007" i="1"/>
  <c r="L1007" i="1"/>
  <c r="K156" i="1"/>
  <c r="J156" i="1"/>
  <c r="L156" i="1"/>
  <c r="M156" i="1"/>
  <c r="L1322" i="1"/>
  <c r="J1322" i="1"/>
  <c r="K1322" i="1"/>
  <c r="M1322" i="1"/>
  <c r="L205" i="1"/>
  <c r="K205" i="1"/>
  <c r="J205" i="1"/>
  <c r="M205" i="1"/>
  <c r="M1431" i="1"/>
  <c r="J1431" i="1"/>
  <c r="K1431" i="1"/>
  <c r="L1431" i="1"/>
  <c r="K1262" i="1"/>
  <c r="L1262" i="1"/>
  <c r="J1262" i="1"/>
  <c r="M1262" i="1"/>
  <c r="M790" i="1"/>
  <c r="K790" i="1"/>
  <c r="J790" i="1"/>
  <c r="L790" i="1"/>
  <c r="K482" i="1"/>
  <c r="J482" i="1"/>
  <c r="M482" i="1"/>
  <c r="L482" i="1"/>
  <c r="L922" i="1"/>
  <c r="J922" i="1"/>
  <c r="K922" i="1"/>
  <c r="M922" i="1"/>
  <c r="J889" i="1"/>
  <c r="L889" i="1"/>
  <c r="K889" i="1"/>
  <c r="M889" i="1"/>
  <c r="K502" i="1"/>
  <c r="J502" i="1"/>
  <c r="L502" i="1"/>
  <c r="M502" i="1"/>
  <c r="J848" i="1"/>
  <c r="K848" i="1"/>
  <c r="L848" i="1"/>
  <c r="M848" i="1"/>
  <c r="M1424" i="1"/>
  <c r="L1424" i="1"/>
  <c r="J1424" i="1"/>
  <c r="K1424" i="1"/>
  <c r="L838" i="1"/>
  <c r="M838" i="1"/>
  <c r="J838" i="1"/>
  <c r="K838" i="1"/>
  <c r="M449" i="1"/>
  <c r="K449" i="1"/>
  <c r="L449" i="1"/>
  <c r="J449" i="1"/>
  <c r="J763" i="1"/>
  <c r="K763" i="1"/>
  <c r="L763" i="1"/>
  <c r="M763" i="1"/>
  <c r="K540" i="1"/>
  <c r="L540" i="1"/>
  <c r="J540" i="1"/>
  <c r="M540" i="1"/>
  <c r="J655" i="1"/>
  <c r="K655" i="1"/>
  <c r="M655" i="1"/>
  <c r="L655" i="1"/>
  <c r="J537" i="1"/>
  <c r="K537" i="1"/>
  <c r="L537" i="1"/>
  <c r="M537" i="1"/>
  <c r="L1091" i="1"/>
  <c r="M1091" i="1"/>
  <c r="K1091" i="1"/>
  <c r="J1091" i="1"/>
  <c r="L932" i="1"/>
  <c r="K932" i="1"/>
  <c r="M932" i="1"/>
  <c r="J932" i="1"/>
  <c r="J1147" i="1"/>
  <c r="M1147" i="1"/>
  <c r="L1147" i="1"/>
  <c r="K1147" i="1"/>
  <c r="J232" i="1"/>
  <c r="K232" i="1"/>
  <c r="M232" i="1"/>
  <c r="L232" i="1"/>
  <c r="M696" i="1"/>
  <c r="K696" i="1"/>
  <c r="L696" i="1"/>
  <c r="J696" i="1"/>
  <c r="M207" i="1"/>
  <c r="J207" i="1"/>
  <c r="K207" i="1"/>
  <c r="L207" i="1"/>
  <c r="M713" i="1"/>
  <c r="K713" i="1"/>
  <c r="L713" i="1"/>
  <c r="J713" i="1"/>
  <c r="J365" i="1"/>
  <c r="L365" i="1"/>
  <c r="K365" i="1"/>
  <c r="M365" i="1"/>
  <c r="J118" i="1"/>
  <c r="K118" i="1"/>
  <c r="L118" i="1"/>
  <c r="M118" i="1"/>
  <c r="J802" i="1"/>
  <c r="K802" i="1"/>
  <c r="L802" i="1"/>
  <c r="M802" i="1"/>
  <c r="J1384" i="1"/>
  <c r="L1384" i="1"/>
  <c r="M1384" i="1"/>
  <c r="K1384" i="1"/>
  <c r="K553" i="1"/>
  <c r="J553" i="1"/>
  <c r="L553" i="1"/>
  <c r="M553" i="1"/>
  <c r="J1399" i="1"/>
  <c r="L1399" i="1"/>
  <c r="K1399" i="1"/>
  <c r="M1399" i="1"/>
  <c r="K1275" i="1"/>
  <c r="J1275" i="1"/>
  <c r="L1275" i="1"/>
  <c r="M1275" i="1"/>
  <c r="L1289" i="1"/>
  <c r="M1289" i="1"/>
  <c r="K1289" i="1"/>
  <c r="J1289" i="1"/>
  <c r="K520" i="1"/>
  <c r="J520" i="1"/>
  <c r="M520" i="1"/>
  <c r="L520" i="1"/>
  <c r="L129" i="1"/>
  <c r="K129" i="1"/>
  <c r="M129" i="1"/>
  <c r="J129" i="1"/>
  <c r="M506" i="1"/>
  <c r="K506" i="1"/>
  <c r="J506" i="1"/>
  <c r="L506" i="1"/>
  <c r="L75" i="1"/>
  <c r="M75" i="1"/>
  <c r="J75" i="1"/>
  <c r="K75" i="1"/>
  <c r="K127" i="1"/>
  <c r="L127" i="1"/>
  <c r="M127" i="1"/>
  <c r="J127" i="1"/>
  <c r="K266" i="1"/>
  <c r="J266" i="1"/>
  <c r="M266" i="1"/>
  <c r="L266" i="1"/>
  <c r="K637" i="1"/>
  <c r="J637" i="1"/>
  <c r="L637" i="1"/>
  <c r="M637" i="1"/>
  <c r="J494" i="1"/>
  <c r="K494" i="1"/>
  <c r="L494" i="1"/>
  <c r="M494" i="1"/>
  <c r="J1286" i="1"/>
  <c r="M1286" i="1"/>
  <c r="L1286" i="1"/>
  <c r="K1286" i="1"/>
  <c r="J664" i="1"/>
  <c r="K664" i="1"/>
  <c r="L664" i="1"/>
  <c r="M664" i="1"/>
  <c r="L1242" i="1"/>
  <c r="K1242" i="1"/>
  <c r="M1242" i="1"/>
  <c r="J1242" i="1"/>
  <c r="J1093" i="1"/>
  <c r="K1093" i="1"/>
  <c r="L1093" i="1"/>
  <c r="M1093" i="1"/>
  <c r="J1408" i="1"/>
  <c r="K1408" i="1"/>
  <c r="M1408" i="1"/>
  <c r="L1408" i="1"/>
  <c r="M1174" i="1"/>
  <c r="J1174" i="1"/>
  <c r="L1174" i="1"/>
  <c r="K1174" i="1"/>
  <c r="J1081" i="1"/>
  <c r="K1081" i="1"/>
  <c r="M1081" i="1"/>
  <c r="L1081" i="1"/>
  <c r="M558" i="1"/>
  <c r="K558" i="1"/>
  <c r="L558" i="1"/>
  <c r="J558" i="1"/>
  <c r="J519" i="1"/>
  <c r="L519" i="1"/>
  <c r="M519" i="1"/>
  <c r="K519" i="1"/>
  <c r="J1069" i="1"/>
  <c r="K1069" i="1"/>
  <c r="L1069" i="1"/>
  <c r="M1069" i="1"/>
  <c r="J1131" i="1"/>
  <c r="M1131" i="1"/>
  <c r="L1131" i="1"/>
  <c r="K1131" i="1"/>
  <c r="L719" i="1"/>
  <c r="K719" i="1"/>
  <c r="M719" i="1"/>
  <c r="J719" i="1"/>
  <c r="K1208" i="1"/>
  <c r="J1208" i="1"/>
  <c r="L1208" i="1"/>
  <c r="M1208" i="1"/>
  <c r="K1402" i="1"/>
  <c r="L1402" i="1"/>
  <c r="J1402" i="1"/>
  <c r="M1402" i="1"/>
  <c r="J1098" i="1"/>
  <c r="M1098" i="1"/>
  <c r="L1098" i="1"/>
  <c r="K1098" i="1"/>
  <c r="K491" i="1"/>
  <c r="J491" i="1"/>
  <c r="L491" i="1"/>
  <c r="M491" i="1"/>
  <c r="J1447" i="1"/>
  <c r="K1447" i="1"/>
  <c r="M1447" i="1"/>
  <c r="L1447" i="1"/>
  <c r="M186" i="1"/>
  <c r="L186" i="1"/>
  <c r="J186" i="1"/>
  <c r="K186" i="1"/>
  <c r="J718" i="1"/>
  <c r="K718" i="1"/>
  <c r="M718" i="1"/>
  <c r="L718" i="1"/>
  <c r="M1221" i="1"/>
  <c r="K1221" i="1"/>
  <c r="J1221" i="1"/>
  <c r="L1221" i="1"/>
  <c r="K471" i="1"/>
  <c r="L471" i="1"/>
  <c r="J471" i="1"/>
  <c r="M471" i="1"/>
  <c r="L1414" i="1"/>
  <c r="K1414" i="1"/>
  <c r="M1414" i="1"/>
  <c r="J1414" i="1"/>
  <c r="J152" i="1"/>
  <c r="K152" i="1"/>
  <c r="M152" i="1"/>
  <c r="L152" i="1"/>
  <c r="J291" i="1"/>
  <c r="K291" i="1"/>
  <c r="L291" i="1"/>
  <c r="M291" i="1"/>
  <c r="J1375" i="1"/>
  <c r="L1375" i="1"/>
  <c r="M1375" i="1"/>
  <c r="K1375" i="1"/>
  <c r="J821" i="1"/>
  <c r="M821" i="1"/>
  <c r="K821" i="1"/>
  <c r="L821" i="1"/>
  <c r="M1086" i="1"/>
  <c r="L1086" i="1"/>
  <c r="K1086" i="1"/>
  <c r="J1086" i="1"/>
  <c r="M19" i="1"/>
  <c r="K19" i="1"/>
  <c r="L19" i="1"/>
  <c r="J19" i="1"/>
  <c r="K1278" i="1"/>
  <c r="J1278" i="1"/>
  <c r="L1278" i="1"/>
  <c r="M1278" i="1"/>
  <c r="M170" i="1"/>
  <c r="K170" i="1"/>
  <c r="L170" i="1"/>
  <c r="J170" i="1"/>
  <c r="J1201" i="1"/>
  <c r="L1201" i="1"/>
  <c r="K1201" i="1"/>
  <c r="M1201" i="1"/>
  <c r="J1386" i="1"/>
  <c r="K1386" i="1"/>
  <c r="M1386" i="1"/>
  <c r="L1386" i="1"/>
  <c r="J52" i="1"/>
  <c r="M52" i="1"/>
  <c r="K52" i="1"/>
  <c r="L52" i="1"/>
  <c r="J538" i="1"/>
  <c r="K538" i="1"/>
  <c r="L538" i="1"/>
  <c r="M538" i="1"/>
  <c r="K1259" i="1"/>
  <c r="J1259" i="1"/>
  <c r="L1259" i="1"/>
  <c r="M1259" i="1"/>
  <c r="K1455" i="1"/>
  <c r="M1455" i="1"/>
  <c r="J1455" i="1"/>
  <c r="L1455" i="1"/>
  <c r="J1078" i="1"/>
  <c r="M1078" i="1"/>
  <c r="L1078" i="1"/>
  <c r="K1078" i="1"/>
  <c r="J1128" i="1"/>
  <c r="L1128" i="1"/>
  <c r="M1128" i="1"/>
  <c r="K1128" i="1"/>
  <c r="M881" i="1"/>
  <c r="J881" i="1"/>
  <c r="L881" i="1"/>
  <c r="K881" i="1"/>
  <c r="M627" i="1"/>
  <c r="J627" i="1"/>
  <c r="K627" i="1"/>
  <c r="L627" i="1"/>
  <c r="K1412" i="1"/>
  <c r="M1412" i="1"/>
  <c r="J1412" i="1"/>
  <c r="L1412" i="1"/>
  <c r="K1293" i="1"/>
  <c r="J1293" i="1"/>
  <c r="M1293" i="1"/>
  <c r="L1293" i="1"/>
  <c r="J1391" i="1"/>
  <c r="L1391" i="1"/>
  <c r="M1391" i="1"/>
  <c r="K1391" i="1"/>
  <c r="J567" i="1"/>
  <c r="K567" i="1"/>
  <c r="L567" i="1"/>
  <c r="M567" i="1"/>
  <c r="K60" i="1"/>
  <c r="J60" i="1"/>
  <c r="L60" i="1"/>
  <c r="M60" i="1"/>
  <c r="L327" i="1"/>
  <c r="M327" i="1"/>
  <c r="K327" i="1"/>
  <c r="J327" i="1"/>
  <c r="M659" i="1"/>
  <c r="J659" i="1"/>
  <c r="K659" i="1"/>
  <c r="L659" i="1"/>
  <c r="L1397" i="1"/>
  <c r="J1397" i="1"/>
  <c r="K1397" i="1"/>
  <c r="M1397" i="1"/>
  <c r="L1457" i="1"/>
  <c r="K1457" i="1"/>
  <c r="J1457" i="1"/>
  <c r="M1457" i="1"/>
  <c r="L578" i="1"/>
  <c r="K578" i="1"/>
  <c r="M578" i="1"/>
  <c r="J578" i="1"/>
  <c r="J1099" i="1"/>
  <c r="K1099" i="1"/>
  <c r="M1099" i="1"/>
  <c r="L1099" i="1"/>
  <c r="L21" i="1"/>
  <c r="M21" i="1"/>
  <c r="K21" i="1"/>
  <c r="J21" i="1"/>
  <c r="J1089" i="1"/>
  <c r="K1089" i="1"/>
  <c r="M1089" i="1"/>
  <c r="L1089" i="1"/>
  <c r="K473" i="1"/>
  <c r="L473" i="1"/>
  <c r="M473" i="1"/>
  <c r="J473" i="1"/>
  <c r="M645" i="1"/>
  <c r="J645" i="1"/>
  <c r="K645" i="1"/>
  <c r="L645" i="1"/>
  <c r="M1080" i="1"/>
  <c r="J1080" i="1"/>
  <c r="K1080" i="1"/>
  <c r="L1080" i="1"/>
  <c r="J78" i="1"/>
  <c r="L78" i="1"/>
  <c r="K78" i="1"/>
  <c r="M78" i="1"/>
  <c r="J522" i="1"/>
  <c r="L522" i="1"/>
  <c r="K522" i="1"/>
  <c r="M522" i="1"/>
  <c r="J831" i="1"/>
  <c r="L831" i="1"/>
  <c r="M831" i="1"/>
  <c r="K831" i="1"/>
  <c r="K297" i="1"/>
  <c r="J297" i="1"/>
  <c r="M297" i="1"/>
  <c r="L297" i="1"/>
  <c r="K424" i="1"/>
  <c r="M424" i="1"/>
  <c r="J424" i="1"/>
  <c r="L424" i="1"/>
  <c r="L1001" i="1"/>
  <c r="M1001" i="1"/>
  <c r="J1001" i="1"/>
  <c r="K1001" i="1"/>
  <c r="M660" i="1"/>
  <c r="J660" i="1"/>
  <c r="K660" i="1"/>
  <c r="L660" i="1"/>
  <c r="J39" i="1"/>
  <c r="K39" i="1"/>
  <c r="M39" i="1"/>
  <c r="L39" i="1"/>
  <c r="M1111" i="1"/>
  <c r="K1111" i="1"/>
  <c r="L1111" i="1"/>
  <c r="J1111" i="1"/>
  <c r="K1106" i="1"/>
  <c r="M1106" i="1"/>
  <c r="J1106" i="1"/>
  <c r="L1106" i="1"/>
  <c r="J997" i="1"/>
  <c r="M997" i="1"/>
  <c r="K997" i="1"/>
  <c r="L997" i="1"/>
  <c r="J715" i="1"/>
  <c r="K715" i="1"/>
  <c r="L715" i="1"/>
  <c r="M715" i="1"/>
  <c r="L750" i="1"/>
  <c r="J750" i="1"/>
  <c r="M750" i="1"/>
  <c r="K750" i="1"/>
  <c r="M320" i="1"/>
  <c r="L320" i="1"/>
  <c r="J320" i="1"/>
  <c r="K320" i="1"/>
  <c r="M762" i="1"/>
  <c r="K762" i="1"/>
  <c r="L762" i="1"/>
  <c r="J762" i="1"/>
  <c r="J640" i="1"/>
  <c r="M640" i="1"/>
  <c r="L640" i="1"/>
  <c r="K640" i="1"/>
  <c r="M416" i="1"/>
  <c r="L416" i="1"/>
  <c r="J416" i="1"/>
  <c r="K416" i="1"/>
  <c r="J193" i="1"/>
  <c r="K193" i="1"/>
  <c r="L193" i="1"/>
  <c r="M193" i="1"/>
  <c r="L212" i="1"/>
  <c r="M212" i="1"/>
  <c r="K212" i="1"/>
  <c r="J212" i="1"/>
  <c r="M121" i="1"/>
  <c r="J121" i="1"/>
  <c r="K121" i="1"/>
  <c r="L121" i="1"/>
  <c r="M111" i="1"/>
  <c r="K111" i="1"/>
  <c r="L111" i="1"/>
  <c r="J111" i="1"/>
  <c r="M1253" i="1"/>
  <c r="K1253" i="1"/>
  <c r="J1253" i="1"/>
  <c r="L1253" i="1"/>
  <c r="J48" i="1"/>
  <c r="K48" i="1"/>
  <c r="L48" i="1"/>
  <c r="M48" i="1"/>
  <c r="M55" i="1"/>
  <c r="K55" i="1"/>
  <c r="J55" i="1"/>
  <c r="L55" i="1"/>
  <c r="L674" i="1"/>
  <c r="M674" i="1"/>
  <c r="J674" i="1"/>
  <c r="K674" i="1"/>
  <c r="M869" i="1"/>
  <c r="L869" i="1"/>
  <c r="K869" i="1"/>
  <c r="J869" i="1"/>
  <c r="K1245" i="1"/>
  <c r="J1245" i="1"/>
  <c r="L1245" i="1"/>
  <c r="M1245" i="1"/>
  <c r="K990" i="1"/>
  <c r="M990" i="1"/>
  <c r="L990" i="1"/>
  <c r="J990" i="1"/>
  <c r="K1139" i="1"/>
  <c r="M1139" i="1"/>
  <c r="L1139" i="1"/>
  <c r="J1139" i="1"/>
  <c r="L1234" i="1"/>
  <c r="J1234" i="1"/>
  <c r="K1234" i="1"/>
  <c r="M1234" i="1"/>
  <c r="K1317" i="1"/>
  <c r="J1317" i="1"/>
  <c r="M1317" i="1"/>
  <c r="L1317" i="1"/>
  <c r="M114" i="1"/>
  <c r="K114" i="1"/>
  <c r="L114" i="1"/>
  <c r="J114" i="1"/>
  <c r="L84" i="1"/>
  <c r="J84" i="1"/>
  <c r="M84" i="1"/>
  <c r="K84" i="1"/>
  <c r="K1326" i="1"/>
  <c r="J1326" i="1"/>
  <c r="L1326" i="1"/>
  <c r="M1326" i="1"/>
  <c r="M159" i="1"/>
  <c r="J159" i="1"/>
  <c r="K159" i="1"/>
  <c r="L159" i="1"/>
  <c r="K618" i="1"/>
  <c r="L618" i="1"/>
  <c r="J618" i="1"/>
  <c r="M618" i="1"/>
  <c r="L1018" i="1"/>
  <c r="M1018" i="1"/>
  <c r="J1018" i="1"/>
  <c r="K1018" i="1"/>
  <c r="J221" i="1"/>
  <c r="M221" i="1"/>
  <c r="K221" i="1"/>
  <c r="L221" i="1"/>
  <c r="K247" i="1"/>
  <c r="M247" i="1"/>
  <c r="J247" i="1"/>
  <c r="L247" i="1"/>
  <c r="K1146" i="1"/>
  <c r="L1146" i="1"/>
  <c r="J1146" i="1"/>
  <c r="M1146" i="1"/>
  <c r="K916" i="1"/>
  <c r="M916" i="1"/>
  <c r="L916" i="1"/>
  <c r="J916" i="1"/>
  <c r="L1056" i="1"/>
  <c r="M1056" i="1"/>
  <c r="J1056" i="1"/>
  <c r="K1056" i="1"/>
  <c r="K337" i="1"/>
  <c r="L337" i="1"/>
  <c r="J337" i="1"/>
  <c r="M337" i="1"/>
  <c r="J373" i="1"/>
  <c r="K373" i="1"/>
  <c r="L373" i="1"/>
  <c r="M373" i="1"/>
  <c r="J63" i="1"/>
  <c r="L63" i="1"/>
  <c r="M63" i="1"/>
  <c r="K63" i="1"/>
  <c r="K1053" i="1"/>
  <c r="L1053" i="1"/>
  <c r="J1053" i="1"/>
  <c r="M1053" i="1"/>
  <c r="K220" i="1"/>
  <c r="L220" i="1"/>
  <c r="J220" i="1"/>
  <c r="M220" i="1"/>
  <c r="J868" i="1"/>
  <c r="L868" i="1"/>
  <c r="K868" i="1"/>
  <c r="M868" i="1"/>
  <c r="M72" i="1"/>
  <c r="L72" i="1"/>
  <c r="K72" i="1"/>
  <c r="J72" i="1"/>
  <c r="J722" i="1"/>
  <c r="L722" i="1"/>
  <c r="M722" i="1"/>
  <c r="K722" i="1"/>
  <c r="J913" i="1"/>
  <c r="L913" i="1"/>
  <c r="K913" i="1"/>
  <c r="M913" i="1"/>
  <c r="J169" i="1"/>
  <c r="K169" i="1"/>
  <c r="L169" i="1"/>
  <c r="M169" i="1"/>
  <c r="J616" i="1"/>
  <c r="K616" i="1"/>
  <c r="L616" i="1"/>
  <c r="M616" i="1"/>
  <c r="J158" i="1"/>
  <c r="M158" i="1"/>
  <c r="K158" i="1"/>
  <c r="L158" i="1"/>
  <c r="M1041" i="1"/>
  <c r="L1041" i="1"/>
  <c r="J1041" i="1"/>
  <c r="K1041" i="1"/>
  <c r="J1073" i="1"/>
  <c r="L1073" i="1"/>
  <c r="K1073" i="1"/>
  <c r="M1073" i="1"/>
  <c r="K658" i="1"/>
  <c r="J658" i="1"/>
  <c r="L658" i="1"/>
  <c r="M658" i="1"/>
  <c r="K362" i="1"/>
  <c r="J362" i="1"/>
  <c r="L362" i="1"/>
  <c r="M362" i="1"/>
  <c r="M10" i="1"/>
  <c r="J10" i="1"/>
  <c r="K10" i="1"/>
  <c r="L10" i="1"/>
  <c r="M379" i="1"/>
  <c r="J379" i="1"/>
  <c r="K379" i="1"/>
  <c r="L379" i="1"/>
  <c r="K380" i="1"/>
  <c r="J380" i="1"/>
  <c r="M380" i="1"/>
  <c r="L380" i="1"/>
  <c r="K348" i="1"/>
  <c r="J348" i="1"/>
  <c r="L348" i="1"/>
  <c r="M348" i="1"/>
  <c r="M359" i="1"/>
  <c r="J359" i="1"/>
  <c r="K359" i="1"/>
  <c r="L359" i="1"/>
  <c r="L198" i="1"/>
  <c r="K198" i="1"/>
  <c r="J198" i="1"/>
  <c r="M198" i="1"/>
  <c r="J1369" i="1"/>
  <c r="M1369" i="1"/>
  <c r="L1369" i="1"/>
  <c r="K1369" i="1"/>
  <c r="J1301" i="1"/>
  <c r="K1301" i="1"/>
  <c r="L1301" i="1"/>
  <c r="M1301" i="1"/>
  <c r="J575" i="1"/>
  <c r="K575" i="1"/>
  <c r="L575" i="1"/>
  <c r="M575" i="1"/>
  <c r="K751" i="1"/>
  <c r="J751" i="1"/>
  <c r="M751" i="1"/>
  <c r="L751" i="1"/>
  <c r="K325" i="1"/>
  <c r="L325" i="1"/>
  <c r="J325" i="1"/>
  <c r="M325" i="1"/>
  <c r="J124" i="1"/>
  <c r="M124" i="1"/>
  <c r="K124" i="1"/>
  <c r="L124" i="1"/>
  <c r="K1054" i="1"/>
  <c r="M1054" i="1"/>
  <c r="J1054" i="1"/>
  <c r="L1054" i="1"/>
  <c r="K1044" i="1"/>
  <c r="L1044" i="1"/>
  <c r="M1044" i="1"/>
  <c r="J1044" i="1"/>
  <c r="J1445" i="1"/>
  <c r="L1445" i="1"/>
  <c r="K1445" i="1"/>
  <c r="M1445" i="1"/>
  <c r="M977" i="1"/>
  <c r="J977" i="1"/>
  <c r="L977" i="1"/>
  <c r="K977" i="1"/>
  <c r="J794" i="1"/>
  <c r="L794" i="1"/>
  <c r="K794" i="1"/>
  <c r="M794" i="1"/>
  <c r="K744" i="1"/>
  <c r="J744" i="1"/>
  <c r="L744" i="1"/>
  <c r="M744" i="1"/>
  <c r="M122" i="1"/>
  <c r="K122" i="1"/>
  <c r="J122" i="1"/>
  <c r="L122" i="1"/>
  <c r="L764" i="1"/>
  <c r="J764" i="1"/>
  <c r="K764" i="1"/>
  <c r="M764" i="1"/>
  <c r="J699" i="1"/>
  <c r="L699" i="1"/>
  <c r="M699" i="1"/>
  <c r="K699" i="1"/>
  <c r="J1164" i="1"/>
  <c r="K1164" i="1"/>
  <c r="M1164" i="1"/>
  <c r="L1164" i="1"/>
  <c r="J375" i="1"/>
  <c r="K375" i="1"/>
  <c r="M375" i="1"/>
  <c r="L375" i="1"/>
  <c r="J382" i="1"/>
  <c r="L382" i="1"/>
  <c r="K382" i="1"/>
  <c r="M382" i="1"/>
  <c r="K280" i="1"/>
  <c r="M280" i="1"/>
  <c r="L280" i="1"/>
  <c r="J280" i="1"/>
  <c r="J1158" i="1"/>
  <c r="K1158" i="1"/>
  <c r="M1158" i="1"/>
  <c r="L1158" i="1"/>
  <c r="M543" i="1"/>
  <c r="K543" i="1"/>
  <c r="J543" i="1"/>
  <c r="L543" i="1"/>
  <c r="M253" i="1"/>
  <c r="L253" i="1"/>
  <c r="J253" i="1"/>
  <c r="K253" i="1"/>
  <c r="J834" i="1"/>
  <c r="K834" i="1"/>
  <c r="L834" i="1"/>
  <c r="M834" i="1"/>
  <c r="L1323" i="1"/>
  <c r="M1323" i="1"/>
  <c r="J1323" i="1"/>
  <c r="K1323" i="1"/>
  <c r="K576" i="1"/>
  <c r="M576" i="1"/>
  <c r="J576" i="1"/>
  <c r="L576" i="1"/>
  <c r="L180" i="1"/>
  <c r="M180" i="1"/>
  <c r="J180" i="1"/>
  <c r="K180" i="1"/>
  <c r="J1429" i="1"/>
  <c r="K1429" i="1"/>
  <c r="M1429" i="1"/>
  <c r="L1429" i="1"/>
  <c r="J33" i="1"/>
  <c r="K33" i="1"/>
  <c r="M33" i="1"/>
  <c r="L33" i="1"/>
  <c r="L1238" i="1"/>
  <c r="K1238" i="1"/>
  <c r="M1238" i="1"/>
  <c r="J1238" i="1"/>
  <c r="L1437" i="1"/>
  <c r="J1437" i="1"/>
  <c r="K1437" i="1"/>
  <c r="M1437" i="1"/>
  <c r="K541" i="1"/>
  <c r="J541" i="1"/>
  <c r="M541" i="1"/>
  <c r="L541" i="1"/>
  <c r="J1239" i="1"/>
  <c r="K1239" i="1"/>
  <c r="M1239" i="1"/>
  <c r="L1239" i="1"/>
  <c r="K528" i="1"/>
  <c r="L528" i="1"/>
  <c r="J528" i="1"/>
  <c r="M528" i="1"/>
  <c r="J1396" i="1"/>
  <c r="K1396" i="1"/>
  <c r="M1396" i="1"/>
  <c r="L1396" i="1"/>
  <c r="L566" i="1"/>
  <c r="M566" i="1"/>
  <c r="J566" i="1"/>
  <c r="K566" i="1"/>
  <c r="K1074" i="1"/>
  <c r="J1074" i="1"/>
  <c r="M1074" i="1"/>
  <c r="L1074" i="1"/>
  <c r="J1458" i="1"/>
  <c r="K1458" i="1"/>
  <c r="L1458" i="1"/>
  <c r="M1458" i="1"/>
  <c r="K858" i="1"/>
  <c r="L858" i="1"/>
  <c r="J858" i="1"/>
  <c r="M858" i="1"/>
  <c r="K1224" i="1"/>
  <c r="L1224" i="1"/>
  <c r="M1224" i="1"/>
  <c r="J1224" i="1"/>
  <c r="J951" i="1"/>
  <c r="L951" i="1"/>
  <c r="K951" i="1"/>
  <c r="M951" i="1"/>
  <c r="K826" i="1"/>
  <c r="J826" i="1"/>
  <c r="M826" i="1"/>
  <c r="L826" i="1"/>
  <c r="J1438" i="1"/>
  <c r="M1438" i="1"/>
  <c r="K1438" i="1"/>
  <c r="L1438" i="1"/>
  <c r="J1232" i="1"/>
  <c r="L1232" i="1"/>
  <c r="M1232" i="1"/>
  <c r="K1232" i="1"/>
  <c r="K593" i="1"/>
  <c r="J593" i="1"/>
  <c r="L593" i="1"/>
  <c r="M593" i="1"/>
  <c r="J1189" i="1"/>
  <c r="K1189" i="1"/>
  <c r="L1189" i="1"/>
  <c r="M1189" i="1"/>
  <c r="K486" i="1"/>
  <c r="J486" i="1"/>
  <c r="L486" i="1"/>
  <c r="M486" i="1"/>
  <c r="M1085" i="1"/>
  <c r="J1085" i="1"/>
  <c r="L1085" i="1"/>
  <c r="K1085" i="1"/>
  <c r="L1422" i="1"/>
  <c r="M1422" i="1"/>
  <c r="K1422" i="1"/>
  <c r="J1422" i="1"/>
  <c r="K1169" i="1"/>
  <c r="J1169" i="1"/>
  <c r="M1169" i="1"/>
  <c r="L1169" i="1"/>
  <c r="K740" i="1"/>
  <c r="M740" i="1"/>
  <c r="J740" i="1"/>
  <c r="L740" i="1"/>
  <c r="K1129" i="1"/>
  <c r="J1129" i="1"/>
  <c r="L1129" i="1"/>
  <c r="M1129" i="1"/>
  <c r="J1072" i="1"/>
  <c r="K1072" i="1"/>
  <c r="M1072" i="1"/>
  <c r="L1072" i="1"/>
  <c r="L1171" i="1"/>
  <c r="K1171" i="1"/>
  <c r="J1171" i="1"/>
  <c r="M1171" i="1"/>
  <c r="L468" i="1"/>
  <c r="M468" i="1"/>
  <c r="J468" i="1"/>
  <c r="K468" i="1"/>
  <c r="J338" i="1"/>
  <c r="L338" i="1"/>
  <c r="M338" i="1"/>
  <c r="K338" i="1"/>
  <c r="J1205" i="1"/>
  <c r="L1205" i="1"/>
  <c r="M1205" i="1"/>
  <c r="K1205" i="1"/>
  <c r="J1216" i="1"/>
  <c r="L1216" i="1"/>
  <c r="K1216" i="1"/>
  <c r="M1216" i="1"/>
  <c r="J517" i="1"/>
  <c r="L517" i="1"/>
  <c r="M517" i="1"/>
  <c r="K517" i="1"/>
  <c r="K840" i="1"/>
  <c r="M840" i="1"/>
  <c r="L840" i="1"/>
  <c r="J840" i="1"/>
  <c r="L960" i="1"/>
  <c r="K960" i="1"/>
  <c r="J960" i="1"/>
  <c r="M960" i="1"/>
  <c r="M679" i="1"/>
  <c r="J679" i="1"/>
  <c r="K679" i="1"/>
  <c r="L679" i="1"/>
  <c r="L1461" i="1"/>
  <c r="K1461" i="1"/>
  <c r="M1461" i="1"/>
  <c r="J1461" i="1"/>
  <c r="K1120" i="1"/>
  <c r="L1120" i="1"/>
  <c r="M1120" i="1"/>
  <c r="J1120" i="1"/>
  <c r="J492" i="1"/>
  <c r="L492" i="1"/>
  <c r="K492" i="1"/>
  <c r="M492" i="1"/>
  <c r="K924" i="1"/>
  <c r="J924" i="1"/>
  <c r="L924" i="1"/>
  <c r="M924" i="1"/>
  <c r="K952" i="1"/>
  <c r="M952" i="1"/>
  <c r="L952" i="1"/>
  <c r="J952" i="1"/>
  <c r="J474" i="1"/>
  <c r="M474" i="1"/>
  <c r="L474" i="1"/>
  <c r="K474" i="1"/>
  <c r="K891" i="1"/>
  <c r="J891" i="1"/>
  <c r="L891" i="1"/>
  <c r="M891" i="1"/>
  <c r="J953" i="1"/>
  <c r="K953" i="1"/>
  <c r="L953" i="1"/>
  <c r="M953" i="1"/>
  <c r="K18" i="1"/>
  <c r="J18" i="1"/>
  <c r="M18" i="1"/>
  <c r="L18" i="1"/>
  <c r="L976" i="1"/>
  <c r="K976" i="1"/>
  <c r="M976" i="1"/>
  <c r="J976" i="1"/>
  <c r="J417" i="1"/>
  <c r="M417" i="1"/>
  <c r="K417" i="1"/>
  <c r="L417" i="1"/>
  <c r="M1082" i="1"/>
  <c r="L1082" i="1"/>
  <c r="J1082" i="1"/>
  <c r="K1082" i="1"/>
  <c r="L954" i="1"/>
  <c r="M954" i="1"/>
  <c r="J954" i="1"/>
  <c r="K954" i="1"/>
  <c r="K187" i="1"/>
  <c r="L187" i="1"/>
  <c r="M187" i="1"/>
  <c r="J187" i="1"/>
  <c r="L271" i="1"/>
  <c r="J271" i="1"/>
  <c r="M271" i="1"/>
  <c r="K271" i="1"/>
  <c r="L998" i="1"/>
  <c r="M998" i="1"/>
  <c r="J998" i="1"/>
  <c r="K998" i="1"/>
  <c r="K985" i="1"/>
  <c r="J985" i="1"/>
  <c r="L985" i="1"/>
  <c r="M985" i="1"/>
  <c r="M827" i="1"/>
  <c r="J827" i="1"/>
  <c r="L827" i="1"/>
  <c r="K827" i="1"/>
  <c r="K147" i="1"/>
  <c r="M147" i="1"/>
  <c r="L147" i="1"/>
  <c r="J147" i="1"/>
  <c r="M446" i="1"/>
  <c r="J446" i="1"/>
  <c r="K446" i="1"/>
  <c r="L446" i="1"/>
  <c r="M665" i="1"/>
  <c r="J665" i="1"/>
  <c r="K665" i="1"/>
  <c r="L665" i="1"/>
  <c r="K185" i="1"/>
  <c r="L185" i="1"/>
  <c r="M185" i="1"/>
  <c r="J185" i="1"/>
  <c r="K333" i="1"/>
  <c r="L333" i="1"/>
  <c r="J333" i="1"/>
  <c r="M333" i="1"/>
  <c r="K44" i="1"/>
  <c r="L44" i="1"/>
  <c r="M44" i="1"/>
  <c r="J44" i="1"/>
  <c r="M26" i="1"/>
  <c r="K26" i="1"/>
  <c r="J26" i="1"/>
  <c r="L26" i="1"/>
  <c r="L183" i="1"/>
  <c r="J183" i="1"/>
  <c r="M183" i="1"/>
  <c r="K183" i="1"/>
  <c r="J587" i="1"/>
  <c r="K587" i="1"/>
  <c r="M587" i="1"/>
  <c r="L587" i="1"/>
  <c r="L865" i="1"/>
  <c r="M865" i="1"/>
  <c r="K865" i="1"/>
  <c r="J865" i="1"/>
  <c r="J89" i="1"/>
  <c r="M89" i="1"/>
  <c r="K89" i="1"/>
  <c r="L89" i="1"/>
  <c r="J241" i="1"/>
  <c r="M241" i="1"/>
  <c r="K241" i="1"/>
  <c r="L241" i="1"/>
  <c r="M1070" i="1"/>
  <c r="J1070" i="1"/>
  <c r="L1070" i="1"/>
  <c r="K1070" i="1"/>
  <c r="M677" i="1"/>
  <c r="J677" i="1"/>
  <c r="L677" i="1"/>
  <c r="K677" i="1"/>
  <c r="J49" i="1"/>
  <c r="K49" i="1"/>
  <c r="M49" i="1"/>
  <c r="L49" i="1"/>
  <c r="L1319" i="1"/>
  <c r="K1319" i="1"/>
  <c r="M1319" i="1"/>
  <c r="J1319" i="1"/>
  <c r="J1154" i="1"/>
  <c r="K1154" i="1"/>
  <c r="L1154" i="1"/>
  <c r="M1154" i="1"/>
  <c r="K440" i="1"/>
  <c r="J440" i="1"/>
  <c r="M440" i="1"/>
  <c r="L440" i="1"/>
  <c r="L1244" i="1"/>
  <c r="M1244" i="1"/>
  <c r="K1244" i="1"/>
  <c r="J1244" i="1"/>
  <c r="J1248" i="1"/>
  <c r="L1248" i="1"/>
  <c r="M1248" i="1"/>
  <c r="K1248" i="1"/>
  <c r="J1252" i="1"/>
  <c r="L1252" i="1"/>
  <c r="K1252" i="1"/>
  <c r="M1252" i="1"/>
  <c r="M200" i="1"/>
  <c r="J200" i="1"/>
  <c r="K200" i="1"/>
  <c r="L200" i="1"/>
  <c r="K66" i="1"/>
  <c r="J66" i="1"/>
  <c r="L66" i="1"/>
  <c r="M66" i="1"/>
  <c r="K1138" i="1"/>
  <c r="L1138" i="1"/>
  <c r="M1138" i="1"/>
  <c r="J1138" i="1"/>
  <c r="J387" i="1"/>
  <c r="L387" i="1"/>
  <c r="K387" i="1"/>
  <c r="M387" i="1"/>
  <c r="M398" i="1"/>
  <c r="K398" i="1"/>
  <c r="J398" i="1"/>
  <c r="L398" i="1"/>
  <c r="J874" i="1"/>
  <c r="M874" i="1"/>
  <c r="K874" i="1"/>
  <c r="L874" i="1"/>
  <c r="L243" i="1"/>
  <c r="M243" i="1"/>
  <c r="J243" i="1"/>
  <c r="K243" i="1"/>
  <c r="K1324" i="1"/>
  <c r="J1324" i="1"/>
  <c r="M1324" i="1"/>
  <c r="L1324" i="1"/>
  <c r="J411" i="1"/>
  <c r="K411" i="1"/>
  <c r="L411" i="1"/>
  <c r="M411" i="1"/>
  <c r="L1039" i="1"/>
  <c r="M1039" i="1"/>
  <c r="K1039" i="1"/>
  <c r="J1039" i="1"/>
  <c r="J1328" i="1"/>
  <c r="K1328" i="1"/>
  <c r="L1328" i="1"/>
  <c r="M1328" i="1"/>
  <c r="L388" i="1"/>
  <c r="J388" i="1"/>
  <c r="K388" i="1"/>
  <c r="M388" i="1"/>
  <c r="K204" i="1"/>
  <c r="J204" i="1"/>
  <c r="L204" i="1"/>
  <c r="M204" i="1"/>
  <c r="K216" i="1"/>
  <c r="L216" i="1"/>
  <c r="J216" i="1"/>
  <c r="M216" i="1"/>
  <c r="M208" i="1"/>
  <c r="J208" i="1"/>
  <c r="L208" i="1"/>
  <c r="K208" i="1"/>
  <c r="J1102" i="1"/>
  <c r="L1102" i="1"/>
  <c r="K1102" i="1"/>
  <c r="M1102" i="1"/>
  <c r="J366" i="1"/>
  <c r="L366" i="1"/>
  <c r="M366" i="1"/>
  <c r="K366" i="1"/>
  <c r="L246" i="1"/>
  <c r="K246" i="1"/>
  <c r="M246" i="1"/>
  <c r="J246" i="1"/>
  <c r="M1008" i="1"/>
  <c r="J1008" i="1"/>
  <c r="K1008" i="1"/>
  <c r="L1008" i="1"/>
  <c r="K596" i="1"/>
  <c r="L596" i="1"/>
  <c r="M596" i="1"/>
  <c r="J596" i="1"/>
  <c r="L1051" i="1"/>
  <c r="J1051" i="1"/>
  <c r="M1051" i="1"/>
  <c r="K1051" i="1"/>
  <c r="J224" i="1"/>
  <c r="K224" i="1"/>
  <c r="M224" i="1"/>
  <c r="L224" i="1"/>
  <c r="J252" i="1"/>
  <c r="L252" i="1"/>
  <c r="M252" i="1"/>
  <c r="K252" i="1"/>
  <c r="K214" i="1"/>
  <c r="M214" i="1"/>
  <c r="J214" i="1"/>
  <c r="L214" i="1"/>
  <c r="J672" i="1"/>
  <c r="K672" i="1"/>
  <c r="L672" i="1"/>
  <c r="M672" i="1"/>
  <c r="L351" i="1"/>
  <c r="M351" i="1"/>
  <c r="J351" i="1"/>
  <c r="K351" i="1"/>
  <c r="J275" i="1"/>
  <c r="K275" i="1"/>
  <c r="L275" i="1"/>
  <c r="M275" i="1"/>
  <c r="J358" i="1"/>
  <c r="K358" i="1"/>
  <c r="L358" i="1"/>
  <c r="M358" i="1"/>
  <c r="K385" i="1"/>
  <c r="L385" i="1"/>
  <c r="J385" i="1"/>
  <c r="M385" i="1"/>
  <c r="K112" i="1"/>
  <c r="L112" i="1"/>
  <c r="J112" i="1"/>
  <c r="M112" i="1"/>
  <c r="K855" i="1"/>
  <c r="J855" i="1"/>
  <c r="M855" i="1"/>
  <c r="L855" i="1"/>
  <c r="K1464" i="1"/>
  <c r="L1464" i="1"/>
  <c r="M1464" i="1"/>
  <c r="J1464" i="1"/>
  <c r="J1237" i="1"/>
  <c r="L1237" i="1"/>
  <c r="K1237" i="1"/>
  <c r="M1237" i="1"/>
  <c r="J844" i="1"/>
  <c r="K844" i="1"/>
  <c r="M844" i="1"/>
  <c r="L844" i="1"/>
  <c r="J898" i="1"/>
  <c r="M898" i="1"/>
  <c r="K898" i="1"/>
  <c r="L898" i="1"/>
  <c r="J784" i="1"/>
  <c r="M784" i="1"/>
  <c r="L784" i="1"/>
  <c r="K784" i="1"/>
  <c r="K1014" i="1"/>
  <c r="M1014" i="1"/>
  <c r="J1014" i="1"/>
  <c r="L1014" i="1"/>
  <c r="L434" i="1"/>
  <c r="K434" i="1"/>
  <c r="J434" i="1"/>
  <c r="M434" i="1"/>
  <c r="L554" i="1"/>
  <c r="J554" i="1"/>
  <c r="M554" i="1"/>
  <c r="K554" i="1"/>
  <c r="K1395" i="1"/>
  <c r="J1395" i="1"/>
  <c r="M1395" i="1"/>
  <c r="L1395" i="1"/>
  <c r="K1096" i="1"/>
  <c r="J1096" i="1"/>
  <c r="M1096" i="1"/>
  <c r="L1096" i="1"/>
  <c r="L589" i="1"/>
  <c r="K589" i="1"/>
  <c r="M589" i="1"/>
  <c r="J589" i="1"/>
  <c r="J1228" i="1"/>
  <c r="K1228" i="1"/>
  <c r="L1228" i="1"/>
  <c r="M1228" i="1"/>
  <c r="M1420" i="1"/>
  <c r="L1420" i="1"/>
  <c r="J1420" i="1"/>
  <c r="K1420" i="1"/>
  <c r="L1215" i="1"/>
  <c r="J1215" i="1"/>
  <c r="K1215" i="1"/>
  <c r="M1215" i="1"/>
  <c r="J1435" i="1"/>
  <c r="K1435" i="1"/>
  <c r="M1435" i="1"/>
  <c r="L1435" i="1"/>
  <c r="K1352" i="1"/>
  <c r="J1352" i="1"/>
  <c r="M1352" i="1"/>
  <c r="L1352" i="1"/>
  <c r="K1415" i="1"/>
  <c r="J1415" i="1"/>
  <c r="L1415" i="1"/>
  <c r="M1415" i="1"/>
  <c r="J690" i="1"/>
  <c r="M690" i="1"/>
  <c r="K690" i="1"/>
  <c r="L690" i="1"/>
  <c r="J1404" i="1"/>
  <c r="L1404" i="1"/>
  <c r="M1404" i="1"/>
  <c r="K1404" i="1"/>
  <c r="K542" i="1"/>
  <c r="M542" i="1"/>
  <c r="L542" i="1"/>
  <c r="J542" i="1"/>
  <c r="K1002" i="1"/>
  <c r="L1002" i="1"/>
  <c r="J1002" i="1"/>
  <c r="M1002" i="1"/>
  <c r="M136" i="1"/>
  <c r="J136" i="1"/>
  <c r="L136" i="1"/>
  <c r="K136" i="1"/>
  <c r="J533" i="1"/>
  <c r="M533" i="1"/>
  <c r="K533" i="1"/>
  <c r="L533" i="1"/>
  <c r="J1365" i="1"/>
  <c r="M1365" i="1"/>
  <c r="K1365" i="1"/>
  <c r="L1365" i="1"/>
  <c r="K535" i="1"/>
  <c r="M535" i="1"/>
  <c r="J535" i="1"/>
  <c r="L535" i="1"/>
  <c r="J141" i="1"/>
  <c r="K141" i="1"/>
  <c r="M141" i="1"/>
  <c r="L141" i="1"/>
  <c r="K100" i="1"/>
  <c r="M100" i="1"/>
  <c r="L100" i="1"/>
  <c r="J100" i="1"/>
  <c r="K836" i="1"/>
  <c r="L836" i="1"/>
  <c r="M836" i="1"/>
  <c r="J836" i="1"/>
  <c r="K1403" i="1"/>
  <c r="L1403" i="1"/>
  <c r="M1403" i="1"/>
  <c r="J1403" i="1"/>
  <c r="L992" i="1"/>
  <c r="J992" i="1"/>
  <c r="M992" i="1"/>
  <c r="K992" i="1"/>
  <c r="K1366" i="1"/>
  <c r="J1366" i="1"/>
  <c r="L1366" i="1"/>
  <c r="M1366" i="1"/>
  <c r="J1340" i="1"/>
  <c r="M1340" i="1"/>
  <c r="K1340" i="1"/>
  <c r="L1340" i="1"/>
  <c r="M457" i="1"/>
  <c r="K457" i="1"/>
  <c r="J457" i="1"/>
  <c r="L457" i="1"/>
  <c r="K803" i="1"/>
  <c r="M803" i="1"/>
  <c r="J803" i="1"/>
  <c r="L803" i="1"/>
  <c r="M265" i="1"/>
  <c r="J265" i="1"/>
  <c r="K265" i="1"/>
  <c r="L265" i="1"/>
  <c r="L294" i="1"/>
  <c r="M294" i="1"/>
  <c r="J294" i="1"/>
  <c r="K294" i="1"/>
  <c r="M513" i="1"/>
  <c r="L513" i="1"/>
  <c r="J513" i="1"/>
  <c r="K513" i="1"/>
  <c r="M120" i="1"/>
  <c r="K120" i="1"/>
  <c r="L120" i="1"/>
  <c r="J120" i="1"/>
  <c r="M495" i="1"/>
  <c r="K495" i="1"/>
  <c r="J495" i="1"/>
  <c r="L495" i="1"/>
  <c r="J7" i="1"/>
  <c r="M7" i="1"/>
  <c r="L7" i="1"/>
  <c r="K7" i="1"/>
  <c r="J123" i="1"/>
  <c r="K123" i="1"/>
  <c r="M123" i="1"/>
  <c r="L123" i="1"/>
  <c r="L849" i="1"/>
  <c r="J849" i="1"/>
  <c r="K849" i="1"/>
  <c r="M849" i="1"/>
  <c r="L892" i="1"/>
  <c r="J892" i="1"/>
  <c r="K892" i="1"/>
  <c r="M892" i="1"/>
  <c r="J1454" i="1"/>
  <c r="K1454" i="1"/>
  <c r="L1454" i="1"/>
  <c r="M1454" i="1"/>
  <c r="K1376" i="1"/>
  <c r="M1376" i="1"/>
  <c r="J1376" i="1"/>
  <c r="L1376" i="1"/>
  <c r="M852" i="1"/>
  <c r="K852" i="1"/>
  <c r="J852" i="1"/>
  <c r="L852" i="1"/>
  <c r="K268" i="1"/>
  <c r="M268" i="1"/>
  <c r="J268" i="1"/>
  <c r="L268" i="1"/>
  <c r="M518" i="1"/>
  <c r="J518" i="1"/>
  <c r="K518" i="1"/>
  <c r="L518" i="1"/>
  <c r="J279" i="1"/>
  <c r="L279" i="1"/>
  <c r="M279" i="1"/>
  <c r="K279" i="1"/>
  <c r="J1004" i="1"/>
  <c r="L1004" i="1"/>
  <c r="M1004" i="1"/>
  <c r="K1004" i="1"/>
  <c r="L565" i="1"/>
  <c r="J565" i="1"/>
  <c r="M565" i="1"/>
  <c r="K565" i="1"/>
  <c r="J1192" i="1"/>
  <c r="L1192" i="1"/>
  <c r="K1192" i="1"/>
  <c r="M1192" i="1"/>
  <c r="K1410" i="1"/>
  <c r="J1410" i="1"/>
  <c r="L1410" i="1"/>
  <c r="M1410" i="1"/>
  <c r="K445" i="1"/>
  <c r="L445" i="1"/>
  <c r="M445" i="1"/>
  <c r="J445" i="1"/>
  <c r="M854" i="1"/>
  <c r="J854" i="1"/>
  <c r="L854" i="1"/>
  <c r="K854" i="1"/>
  <c r="J1360" i="1"/>
  <c r="K1360" i="1"/>
  <c r="L1360" i="1"/>
  <c r="M1360" i="1"/>
  <c r="J1382" i="1"/>
  <c r="K1382" i="1"/>
  <c r="M1382" i="1"/>
  <c r="L1382" i="1"/>
  <c r="M1011" i="1"/>
  <c r="L1011" i="1"/>
  <c r="J1011" i="1"/>
  <c r="K1011" i="1"/>
  <c r="M54" i="1"/>
  <c r="L54" i="1"/>
  <c r="J54" i="1"/>
  <c r="K54" i="1"/>
  <c r="K1358" i="1"/>
  <c r="J1358" i="1"/>
  <c r="L1358" i="1"/>
  <c r="M1358" i="1"/>
  <c r="K1090" i="1"/>
  <c r="J1090" i="1"/>
  <c r="L1090" i="1"/>
  <c r="M1090" i="1"/>
  <c r="J1276" i="1"/>
  <c r="K1276" i="1"/>
  <c r="L1276" i="1"/>
  <c r="M1276" i="1"/>
  <c r="L1125" i="1"/>
  <c r="K1125" i="1"/>
  <c r="M1125" i="1"/>
  <c r="J1125" i="1"/>
  <c r="J1327" i="1"/>
  <c r="K1327" i="1"/>
  <c r="L1327" i="1"/>
  <c r="M1327" i="1"/>
  <c r="L510" i="1"/>
  <c r="K510" i="1"/>
  <c r="M510" i="1"/>
  <c r="J510" i="1"/>
  <c r="M1186" i="1"/>
  <c r="J1186" i="1"/>
  <c r="L1186" i="1"/>
  <c r="K1186" i="1"/>
  <c r="K484" i="1"/>
  <c r="M484" i="1"/>
  <c r="J484" i="1"/>
  <c r="L484" i="1"/>
  <c r="J816" i="1"/>
  <c r="L816" i="1"/>
  <c r="K816" i="1"/>
  <c r="M816" i="1"/>
  <c r="L1453" i="1"/>
  <c r="M1453" i="1"/>
  <c r="J1453" i="1"/>
  <c r="K1453" i="1"/>
  <c r="J1347" i="1"/>
  <c r="K1347" i="1"/>
  <c r="L1347" i="1"/>
  <c r="M1347" i="1"/>
  <c r="M277" i="1"/>
  <c r="L277" i="1"/>
  <c r="K277" i="1"/>
  <c r="J277" i="1"/>
  <c r="L1364" i="1"/>
  <c r="K1364" i="1"/>
  <c r="J1364" i="1"/>
  <c r="M1364" i="1"/>
  <c r="M331" i="1"/>
  <c r="K331" i="1"/>
  <c r="L331" i="1"/>
  <c r="J331" i="1"/>
  <c r="M982" i="1"/>
  <c r="K982" i="1"/>
  <c r="L982" i="1"/>
  <c r="J982" i="1"/>
  <c r="L769" i="1"/>
  <c r="J769" i="1"/>
  <c r="K769" i="1"/>
  <c r="M769" i="1"/>
  <c r="L1213" i="1"/>
  <c r="K1213" i="1"/>
  <c r="J1213" i="1"/>
  <c r="M1213" i="1"/>
  <c r="L487" i="1"/>
  <c r="M487" i="1"/>
  <c r="K487" i="1"/>
  <c r="J487" i="1"/>
  <c r="J1353" i="1"/>
  <c r="K1353" i="1"/>
  <c r="L1353" i="1"/>
  <c r="M1353" i="1"/>
  <c r="M843" i="1"/>
  <c r="J843" i="1"/>
  <c r="K843" i="1"/>
  <c r="L843" i="1"/>
  <c r="J1357" i="1"/>
  <c r="K1357" i="1"/>
  <c r="L1357" i="1"/>
  <c r="M1357" i="1"/>
  <c r="M933" i="1"/>
  <c r="J933" i="1"/>
  <c r="K933" i="1"/>
  <c r="L933" i="1"/>
  <c r="J1176" i="1"/>
  <c r="L1176" i="1"/>
  <c r="M1176" i="1"/>
  <c r="K1176" i="1"/>
  <c r="M1321" i="1"/>
  <c r="K1321" i="1"/>
  <c r="J1321" i="1"/>
  <c r="L1321" i="1"/>
  <c r="J1466" i="1"/>
  <c r="K1466" i="1"/>
  <c r="M1466" i="1"/>
  <c r="L1466" i="1"/>
  <c r="J895" i="1"/>
  <c r="M895" i="1"/>
  <c r="K895" i="1"/>
  <c r="L895" i="1"/>
  <c r="M908" i="1"/>
  <c r="L908" i="1"/>
  <c r="J908" i="1"/>
  <c r="K908" i="1"/>
  <c r="J431" i="1"/>
  <c r="K431" i="1"/>
  <c r="M431" i="1"/>
  <c r="L431" i="1"/>
  <c r="J1388" i="1"/>
  <c r="L1388" i="1"/>
  <c r="K1388" i="1"/>
  <c r="M1388" i="1"/>
  <c r="L584" i="1"/>
  <c r="M584" i="1"/>
  <c r="K584" i="1"/>
  <c r="J584" i="1"/>
  <c r="K38" i="1"/>
  <c r="L38" i="1"/>
  <c r="J38" i="1"/>
  <c r="M38" i="1"/>
  <c r="J438" i="1"/>
  <c r="K438" i="1"/>
  <c r="L438" i="1"/>
  <c r="M438" i="1"/>
  <c r="M657" i="1"/>
  <c r="L657" i="1"/>
  <c r="J657" i="1"/>
  <c r="K657" i="1"/>
  <c r="M288" i="1"/>
  <c r="L288" i="1"/>
  <c r="K288" i="1"/>
  <c r="J288" i="1"/>
  <c r="L579" i="1"/>
  <c r="K579" i="1"/>
  <c r="J579" i="1"/>
  <c r="M579" i="1"/>
  <c r="J409" i="1"/>
  <c r="L409" i="1"/>
  <c r="K409" i="1"/>
  <c r="M409" i="1"/>
  <c r="L651" i="1"/>
  <c r="K651" i="1"/>
  <c r="M651" i="1"/>
  <c r="J651" i="1"/>
  <c r="J901" i="1"/>
  <c r="K901" i="1"/>
  <c r="L901" i="1"/>
  <c r="M901" i="1"/>
  <c r="J611" i="1"/>
  <c r="K611" i="1"/>
  <c r="L611" i="1"/>
  <c r="M611" i="1"/>
  <c r="K787" i="1"/>
  <c r="J787" i="1"/>
  <c r="L787" i="1"/>
  <c r="M787" i="1"/>
  <c r="M851" i="1"/>
  <c r="L851" i="1"/>
  <c r="J851" i="1"/>
  <c r="K851" i="1"/>
  <c r="M17" i="1"/>
  <c r="J17" i="1"/>
  <c r="K17" i="1"/>
  <c r="L17" i="1"/>
  <c r="J272" i="1"/>
  <c r="K272" i="1"/>
  <c r="L272" i="1"/>
  <c r="M272" i="1"/>
  <c r="M947" i="1"/>
  <c r="J947" i="1"/>
  <c r="K947" i="1"/>
  <c r="L947" i="1"/>
  <c r="K894" i="1"/>
  <c r="L894" i="1"/>
  <c r="M894" i="1"/>
  <c r="J894" i="1"/>
  <c r="L805" i="1"/>
  <c r="M805" i="1"/>
  <c r="J805" i="1"/>
  <c r="K805" i="1"/>
  <c r="J28" i="1"/>
  <c r="L28" i="1"/>
  <c r="M28" i="1"/>
  <c r="K28" i="1"/>
  <c r="M290" i="1"/>
  <c r="K290" i="1"/>
  <c r="L290" i="1"/>
  <c r="J290" i="1"/>
  <c r="K420" i="1"/>
  <c r="L420" i="1"/>
  <c r="M420" i="1"/>
  <c r="J420" i="1"/>
  <c r="K32" i="1"/>
  <c r="L32" i="1"/>
  <c r="M32" i="1"/>
  <c r="J32" i="1"/>
  <c r="L746" i="1"/>
  <c r="M746" i="1"/>
  <c r="J746" i="1"/>
  <c r="K746" i="1"/>
  <c r="M43" i="1"/>
  <c r="K43" i="1"/>
  <c r="L43" i="1"/>
  <c r="J43" i="1"/>
  <c r="K708" i="1"/>
  <c r="L708" i="1"/>
  <c r="M708" i="1"/>
  <c r="J708" i="1"/>
  <c r="K146" i="1"/>
  <c r="L146" i="1"/>
  <c r="J146" i="1"/>
  <c r="M146" i="1"/>
  <c r="K732" i="1"/>
  <c r="J732" i="1"/>
  <c r="M732" i="1"/>
  <c r="L732" i="1"/>
  <c r="K125" i="1"/>
  <c r="M125" i="1"/>
  <c r="L125" i="1"/>
  <c r="J125" i="1"/>
  <c r="M157" i="1"/>
  <c r="K157" i="1"/>
  <c r="L157" i="1"/>
  <c r="J157" i="1"/>
  <c r="K357" i="1"/>
  <c r="L357" i="1"/>
  <c r="J357" i="1"/>
  <c r="M357" i="1"/>
  <c r="K245" i="1"/>
  <c r="J245" i="1"/>
  <c r="L245" i="1"/>
  <c r="M245" i="1"/>
  <c r="J1150" i="1"/>
  <c r="K1150" i="1"/>
  <c r="L1150" i="1"/>
  <c r="M1150" i="1"/>
  <c r="L914" i="1"/>
  <c r="J914" i="1"/>
  <c r="K914" i="1"/>
  <c r="M914" i="1"/>
  <c r="L1136" i="1"/>
  <c r="J1136" i="1"/>
  <c r="K1136" i="1"/>
  <c r="M1136" i="1"/>
  <c r="M234" i="1"/>
  <c r="J234" i="1"/>
  <c r="L234" i="1"/>
  <c r="K234" i="1"/>
  <c r="L1031" i="1"/>
  <c r="J1031" i="1"/>
  <c r="K1031" i="1"/>
  <c r="M1031" i="1"/>
  <c r="K1057" i="1"/>
  <c r="J1057" i="1"/>
  <c r="L1057" i="1"/>
  <c r="M1057" i="1"/>
  <c r="J1144" i="1"/>
  <c r="K1144" i="1"/>
  <c r="L1144" i="1"/>
  <c r="M1144" i="1"/>
  <c r="K670" i="1"/>
  <c r="J670" i="1"/>
  <c r="L670" i="1"/>
  <c r="M670" i="1"/>
  <c r="L1306" i="1"/>
  <c r="M1306" i="1"/>
  <c r="J1306" i="1"/>
  <c r="K1306" i="1"/>
  <c r="J1060" i="1"/>
  <c r="L1060" i="1"/>
  <c r="M1060" i="1"/>
  <c r="K1060" i="1"/>
  <c r="J1101" i="1"/>
  <c r="L1101" i="1"/>
  <c r="K1101" i="1"/>
  <c r="M1101" i="1"/>
  <c r="J1250" i="1"/>
  <c r="L1250" i="1"/>
  <c r="M1250" i="1"/>
  <c r="K1250" i="1"/>
  <c r="L355" i="1"/>
  <c r="M355" i="1"/>
  <c r="J355" i="1"/>
  <c r="K355" i="1"/>
  <c r="K1066" i="1"/>
  <c r="L1066" i="1"/>
  <c r="J1066" i="1"/>
  <c r="M1066" i="1"/>
  <c r="L862" i="1"/>
  <c r="M862" i="1"/>
  <c r="K862" i="1"/>
  <c r="J862" i="1"/>
  <c r="M15" i="1"/>
  <c r="J15" i="1"/>
  <c r="L15" i="1"/>
  <c r="K15" i="1"/>
  <c r="J1042" i="1"/>
  <c r="L1042" i="1"/>
  <c r="M1042" i="1"/>
  <c r="K1042" i="1"/>
  <c r="J341" i="1"/>
  <c r="K341" i="1"/>
  <c r="M341" i="1"/>
  <c r="L341" i="1"/>
  <c r="J968" i="1"/>
  <c r="K968" i="1"/>
  <c r="L968" i="1"/>
  <c r="M968" i="1"/>
  <c r="K261" i="1"/>
  <c r="J261" i="1"/>
  <c r="L261" i="1"/>
  <c r="M261" i="1"/>
  <c r="J361" i="1"/>
  <c r="L361" i="1"/>
  <c r="M361" i="1"/>
  <c r="K361" i="1"/>
  <c r="L798" i="1"/>
  <c r="J798" i="1"/>
  <c r="K798" i="1"/>
  <c r="M798" i="1"/>
  <c r="M233" i="1"/>
  <c r="K233" i="1"/>
  <c r="J233" i="1"/>
  <c r="L233" i="1"/>
  <c r="J56" i="1"/>
  <c r="L56" i="1"/>
  <c r="K56" i="1"/>
  <c r="M56" i="1"/>
  <c r="J841" i="1"/>
  <c r="L841" i="1"/>
  <c r="K841" i="1"/>
  <c r="M841" i="1"/>
  <c r="J726" i="1"/>
  <c r="K726" i="1"/>
  <c r="L726" i="1"/>
  <c r="M726" i="1"/>
  <c r="J370" i="1"/>
  <c r="L370" i="1"/>
  <c r="M370" i="1"/>
  <c r="K370" i="1"/>
  <c r="J213" i="1"/>
  <c r="K213" i="1"/>
  <c r="M213" i="1"/>
  <c r="L213" i="1"/>
  <c r="K367" i="1"/>
  <c r="L367" i="1"/>
  <c r="M367" i="1"/>
  <c r="J367" i="1"/>
  <c r="K344" i="1"/>
  <c r="J344" i="1"/>
  <c r="L344" i="1"/>
  <c r="M344" i="1"/>
  <c r="K384" i="1"/>
  <c r="L384" i="1"/>
  <c r="J384" i="1"/>
  <c r="M384" i="1"/>
  <c r="K395" i="1"/>
  <c r="L395" i="1"/>
  <c r="J395" i="1"/>
  <c r="M395" i="1"/>
  <c r="K571" i="1"/>
  <c r="J571" i="1"/>
  <c r="L571" i="1"/>
  <c r="M571" i="1"/>
  <c r="J557" i="1"/>
  <c r="L557" i="1"/>
  <c r="M557" i="1"/>
  <c r="K557" i="1"/>
  <c r="L1123" i="1"/>
  <c r="J1123" i="1"/>
  <c r="M1123" i="1"/>
  <c r="K1123" i="1"/>
  <c r="M906" i="1"/>
  <c r="L906" i="1"/>
  <c r="J906" i="1"/>
  <c r="K906" i="1"/>
  <c r="J1218" i="1"/>
  <c r="K1218" i="1"/>
  <c r="M1218" i="1"/>
  <c r="L1218" i="1"/>
  <c r="J556" i="1"/>
  <c r="K556" i="1"/>
  <c r="M556" i="1"/>
  <c r="L556" i="1"/>
  <c r="J1456" i="1"/>
  <c r="M1456" i="1"/>
  <c r="L1456" i="1"/>
  <c r="K1456" i="1"/>
  <c r="L856" i="1"/>
  <c r="J856" i="1"/>
  <c r="K856" i="1"/>
  <c r="M856" i="1"/>
  <c r="L103" i="1"/>
  <c r="M103" i="1"/>
  <c r="K103" i="1"/>
  <c r="J103" i="1"/>
  <c r="M240" i="1"/>
  <c r="K240" i="1"/>
  <c r="J240" i="1"/>
  <c r="L240" i="1"/>
  <c r="J199" i="1"/>
  <c r="K199" i="1"/>
  <c r="M199" i="1"/>
  <c r="L199" i="1"/>
  <c r="M76" i="1"/>
  <c r="K76" i="1"/>
  <c r="J76" i="1"/>
  <c r="L76" i="1"/>
  <c r="J539" i="1"/>
  <c r="K539" i="1"/>
  <c r="M539" i="1"/>
  <c r="L539" i="1"/>
  <c r="K1338" i="1"/>
  <c r="J1338" i="1"/>
  <c r="L1338" i="1"/>
  <c r="M1338" i="1"/>
  <c r="M739" i="1"/>
  <c r="L739" i="1"/>
  <c r="J739" i="1"/>
  <c r="K739" i="1"/>
  <c r="L795" i="1"/>
  <c r="M795" i="1"/>
  <c r="K795" i="1"/>
  <c r="J795" i="1"/>
  <c r="M886" i="1"/>
  <c r="L886" i="1"/>
  <c r="J886" i="1"/>
  <c r="K886" i="1"/>
  <c r="L1281" i="1"/>
  <c r="J1281" i="1"/>
  <c r="K1281" i="1"/>
  <c r="M1281" i="1"/>
  <c r="J650" i="1"/>
  <c r="K650" i="1"/>
  <c r="M650" i="1"/>
  <c r="L650" i="1"/>
  <c r="M1468" i="1"/>
  <c r="L1468" i="1"/>
  <c r="J1468" i="1"/>
  <c r="K1468" i="1"/>
  <c r="L548" i="1"/>
  <c r="M548" i="1"/>
  <c r="J548" i="1"/>
  <c r="K548" i="1"/>
  <c r="L825" i="1"/>
  <c r="M825" i="1"/>
  <c r="J825" i="1"/>
  <c r="K825" i="1"/>
  <c r="L35" i="1"/>
  <c r="J35" i="1"/>
  <c r="M35" i="1"/>
  <c r="K35" i="1"/>
  <c r="K1295" i="1"/>
  <c r="J1295" i="1"/>
  <c r="L1295" i="1"/>
  <c r="M1295" i="1"/>
  <c r="J80" i="1"/>
  <c r="K80" i="1"/>
  <c r="L80" i="1"/>
  <c r="M80" i="1"/>
  <c r="L573" i="1"/>
  <c r="J573" i="1"/>
  <c r="K573" i="1"/>
  <c r="M573" i="1"/>
  <c r="K145" i="1"/>
  <c r="L145" i="1"/>
  <c r="M145" i="1"/>
  <c r="J145" i="1"/>
  <c r="K20" i="1"/>
  <c r="M20" i="1"/>
  <c r="J20" i="1"/>
  <c r="L20" i="1"/>
  <c r="M678" i="1"/>
  <c r="J678" i="1"/>
  <c r="K678" i="1"/>
  <c r="L678" i="1"/>
  <c r="M144" i="1"/>
  <c r="K144" i="1"/>
  <c r="J144" i="1"/>
  <c r="L144" i="1"/>
  <c r="M168" i="1"/>
  <c r="L168" i="1"/>
  <c r="J168" i="1"/>
  <c r="K168" i="1"/>
  <c r="L319" i="1"/>
  <c r="J319" i="1"/>
  <c r="M319" i="1"/>
  <c r="K319" i="1"/>
  <c r="J93" i="1"/>
  <c r="K93" i="1"/>
  <c r="L93" i="1"/>
  <c r="M93" i="1"/>
  <c r="M499" i="1"/>
  <c r="L499" i="1"/>
  <c r="K499" i="1"/>
  <c r="J499" i="1"/>
  <c r="M472" i="1"/>
  <c r="L472" i="1"/>
  <c r="K472" i="1"/>
  <c r="J472" i="1"/>
  <c r="K119" i="1"/>
  <c r="J119" i="1"/>
  <c r="M119" i="1"/>
  <c r="L119" i="1"/>
  <c r="L151" i="1"/>
  <c r="J151" i="1"/>
  <c r="M151" i="1"/>
  <c r="K151" i="1"/>
  <c r="J1113" i="1"/>
  <c r="M1113" i="1"/>
  <c r="L1113" i="1"/>
  <c r="K1113" i="1"/>
  <c r="K182" i="1"/>
  <c r="J182" i="1"/>
  <c r="L182" i="1"/>
  <c r="M182" i="1"/>
  <c r="L588" i="1"/>
  <c r="J588" i="1"/>
  <c r="K588" i="1"/>
  <c r="M588" i="1"/>
  <c r="J24" i="1"/>
  <c r="K24" i="1"/>
  <c r="L24" i="1"/>
  <c r="M24" i="1"/>
  <c r="J761" i="1"/>
  <c r="L761" i="1"/>
  <c r="M761" i="1"/>
  <c r="K761" i="1"/>
  <c r="K1122" i="1"/>
  <c r="L1122" i="1"/>
  <c r="M1122" i="1"/>
  <c r="J1122" i="1"/>
  <c r="K1258" i="1"/>
  <c r="L1258" i="1"/>
  <c r="J1258" i="1"/>
  <c r="M1258" i="1"/>
  <c r="J77" i="1"/>
  <c r="L77" i="1"/>
  <c r="M77" i="1"/>
  <c r="K77" i="1"/>
  <c r="L298" i="1"/>
  <c r="J298" i="1"/>
  <c r="K298" i="1"/>
  <c r="M298" i="1"/>
  <c r="M999" i="1"/>
  <c r="K999" i="1"/>
  <c r="J999" i="1"/>
  <c r="L999" i="1"/>
  <c r="K824" i="1"/>
  <c r="L824" i="1"/>
  <c r="M824" i="1"/>
  <c r="J824" i="1"/>
  <c r="M599" i="1"/>
  <c r="K599" i="1"/>
  <c r="J599" i="1"/>
  <c r="L599" i="1"/>
  <c r="M1381" i="1"/>
  <c r="K1381" i="1"/>
  <c r="J1381" i="1"/>
  <c r="L1381" i="1"/>
  <c r="J731" i="1"/>
  <c r="K731" i="1"/>
  <c r="L731" i="1"/>
  <c r="M731" i="1"/>
  <c r="K1200" i="1"/>
  <c r="J1200" i="1"/>
  <c r="L1200" i="1"/>
  <c r="M1200" i="1"/>
  <c r="L451" i="1"/>
  <c r="J451" i="1"/>
  <c r="K451" i="1"/>
  <c r="M451" i="1"/>
  <c r="L293" i="1"/>
  <c r="K293" i="1"/>
  <c r="J293" i="1"/>
  <c r="M293" i="1"/>
  <c r="L1190" i="1"/>
  <c r="M1190" i="1"/>
  <c r="J1190" i="1"/>
  <c r="K1190" i="1"/>
  <c r="J1268" i="1"/>
  <c r="K1268" i="1"/>
  <c r="L1268" i="1"/>
  <c r="M1268" i="1"/>
  <c r="J1107" i="1"/>
  <c r="K1107" i="1"/>
  <c r="L1107" i="1"/>
  <c r="M1107" i="1"/>
  <c r="L1350" i="1"/>
  <c r="K1350" i="1"/>
  <c r="M1350" i="1"/>
  <c r="J1350" i="1"/>
  <c r="J812" i="1"/>
  <c r="K812" i="1"/>
  <c r="L812" i="1"/>
  <c r="M812" i="1"/>
  <c r="J1134" i="1"/>
  <c r="L1134" i="1"/>
  <c r="K1134" i="1"/>
  <c r="M1134" i="1"/>
  <c r="K592" i="1"/>
  <c r="M592" i="1"/>
  <c r="L592" i="1"/>
  <c r="J592" i="1"/>
  <c r="K807" i="1"/>
  <c r="J807" i="1"/>
  <c r="L807" i="1"/>
  <c r="M807" i="1"/>
  <c r="M469" i="1"/>
  <c r="K469" i="1"/>
  <c r="L469" i="1"/>
  <c r="J469" i="1"/>
  <c r="L899" i="1"/>
  <c r="M899" i="1"/>
  <c r="K899" i="1"/>
  <c r="J899" i="1"/>
  <c r="J663" i="1"/>
  <c r="M663" i="1"/>
  <c r="L663" i="1"/>
  <c r="K663" i="1"/>
  <c r="J1446" i="1"/>
  <c r="K1446" i="1"/>
  <c r="M1446" i="1"/>
  <c r="L1446" i="1"/>
  <c r="M90" i="1"/>
  <c r="J90" i="1"/>
  <c r="K90" i="1"/>
  <c r="L90" i="1"/>
  <c r="K1300" i="1"/>
  <c r="J1300" i="1"/>
  <c r="L1300" i="1"/>
  <c r="M1300" i="1"/>
  <c r="J800" i="1"/>
  <c r="K800" i="1"/>
  <c r="L800" i="1"/>
  <c r="M800" i="1"/>
  <c r="M326" i="1"/>
  <c r="K326" i="1"/>
  <c r="J326" i="1"/>
  <c r="L326" i="1"/>
  <c r="L485" i="1"/>
  <c r="M485" i="1"/>
  <c r="J485" i="1"/>
  <c r="K485" i="1"/>
  <c r="M1264" i="1"/>
  <c r="K1264" i="1"/>
  <c r="J1264" i="1"/>
  <c r="L1264" i="1"/>
  <c r="J299" i="1"/>
  <c r="M299" i="1"/>
  <c r="K299" i="1"/>
  <c r="L299" i="1"/>
  <c r="K1387" i="1"/>
  <c r="L1387" i="1"/>
  <c r="M1387" i="1"/>
  <c r="J1387" i="1"/>
  <c r="J1117" i="1"/>
  <c r="K1117" i="1"/>
  <c r="M1117" i="1"/>
  <c r="L1117" i="1"/>
  <c r="K921" i="1"/>
  <c r="L921" i="1"/>
  <c r="J921" i="1"/>
  <c r="M921" i="1"/>
  <c r="K503" i="1"/>
  <c r="L503" i="1"/>
  <c r="J503" i="1"/>
  <c r="M503" i="1"/>
  <c r="J984" i="1"/>
  <c r="L984" i="1"/>
  <c r="K984" i="1"/>
  <c r="M984" i="1"/>
  <c r="L814" i="1"/>
  <c r="K814" i="1"/>
  <c r="M814" i="1"/>
  <c r="J814" i="1"/>
  <c r="J1432" i="1"/>
  <c r="L1432" i="1"/>
  <c r="K1432" i="1"/>
  <c r="M1432" i="1"/>
  <c r="J1265" i="1"/>
  <c r="K1265" i="1"/>
  <c r="M1265" i="1"/>
  <c r="L1265" i="1"/>
  <c r="L1385" i="1"/>
  <c r="J1385" i="1"/>
  <c r="M1385" i="1"/>
  <c r="K1385" i="1"/>
  <c r="M983" i="1"/>
  <c r="J983" i="1"/>
  <c r="K983" i="1"/>
  <c r="L983" i="1"/>
  <c r="J680" i="1"/>
  <c r="M680" i="1"/>
  <c r="L680" i="1"/>
  <c r="K680" i="1"/>
  <c r="J1279" i="1"/>
  <c r="K1279" i="1"/>
  <c r="M1279" i="1"/>
  <c r="L1279" i="1"/>
  <c r="K536" i="1"/>
  <c r="J536" i="1"/>
  <c r="M536" i="1"/>
  <c r="L536" i="1"/>
  <c r="K490" i="1"/>
  <c r="M490" i="1"/>
  <c r="L490" i="1"/>
  <c r="J490" i="1"/>
  <c r="J278" i="1"/>
  <c r="M278" i="1"/>
  <c r="K278" i="1"/>
  <c r="L278" i="1"/>
  <c r="M9" i="1"/>
  <c r="J9" i="1"/>
  <c r="K9" i="1"/>
  <c r="L9" i="1"/>
  <c r="K149" i="1"/>
  <c r="L149" i="1"/>
  <c r="M149" i="1"/>
  <c r="J149" i="1"/>
  <c r="J516" i="1"/>
  <c r="K516" i="1"/>
  <c r="M516" i="1"/>
  <c r="L516" i="1"/>
  <c r="M1071" i="1"/>
  <c r="J1071" i="1"/>
  <c r="K1071" i="1"/>
  <c r="L1071" i="1"/>
  <c r="M1130" i="1"/>
  <c r="L1130" i="1"/>
  <c r="K1130" i="1"/>
  <c r="J1130" i="1"/>
  <c r="J809" i="1"/>
  <c r="K809" i="1"/>
  <c r="M809" i="1"/>
  <c r="L809" i="1"/>
  <c r="J323" i="1"/>
  <c r="M323" i="1"/>
  <c r="K323" i="1"/>
  <c r="L323" i="1"/>
  <c r="J929" i="1"/>
  <c r="K929" i="1"/>
  <c r="L929" i="1"/>
  <c r="M929" i="1"/>
  <c r="M801" i="1"/>
  <c r="L801" i="1"/>
  <c r="K801" i="1"/>
  <c r="J801" i="1"/>
  <c r="J399" i="1"/>
  <c r="K399" i="1"/>
  <c r="L399" i="1"/>
  <c r="M399" i="1"/>
  <c r="J818" i="1"/>
  <c r="M818" i="1"/>
  <c r="K818" i="1"/>
  <c r="L818" i="1"/>
  <c r="K964" i="1"/>
  <c r="J964" i="1"/>
  <c r="M964" i="1"/>
  <c r="L964" i="1"/>
  <c r="K153" i="1"/>
  <c r="M153" i="1"/>
  <c r="J153" i="1"/>
  <c r="L153" i="1"/>
  <c r="K741" i="1"/>
  <c r="M741" i="1"/>
  <c r="J741" i="1"/>
  <c r="L741" i="1"/>
  <c r="K601" i="1"/>
  <c r="J601" i="1"/>
  <c r="M601" i="1"/>
  <c r="L601" i="1"/>
  <c r="M322" i="1"/>
  <c r="K322" i="1"/>
  <c r="L322" i="1"/>
  <c r="J322" i="1"/>
  <c r="J684" i="1"/>
  <c r="L684" i="1"/>
  <c r="K684" i="1"/>
  <c r="M684" i="1"/>
  <c r="L292" i="1"/>
  <c r="J292" i="1"/>
  <c r="K292" i="1"/>
  <c r="M292" i="1"/>
  <c r="L25" i="1"/>
  <c r="K25" i="1"/>
  <c r="J25" i="1"/>
  <c r="M25" i="1"/>
  <c r="M184" i="1"/>
  <c r="L184" i="1"/>
  <c r="J184" i="1"/>
  <c r="K184" i="1"/>
  <c r="L748" i="1"/>
  <c r="J748" i="1"/>
  <c r="K748" i="1"/>
  <c r="M748" i="1"/>
  <c r="L116" i="1"/>
  <c r="M116" i="1"/>
  <c r="K116" i="1"/>
  <c r="J116" i="1"/>
  <c r="J107" i="1"/>
  <c r="M107" i="1"/>
  <c r="K107" i="1"/>
  <c r="L107" i="1"/>
  <c r="L1255" i="1"/>
  <c r="J1255" i="1"/>
  <c r="K1255" i="1"/>
  <c r="M1255" i="1"/>
  <c r="K1182" i="1"/>
  <c r="L1182" i="1"/>
  <c r="J1182" i="1"/>
  <c r="M1182" i="1"/>
  <c r="K1223" i="1"/>
  <c r="L1223" i="1"/>
  <c r="J1223" i="1"/>
  <c r="M1223" i="1"/>
  <c r="K1032" i="1"/>
  <c r="J1032" i="1"/>
  <c r="L1032" i="1"/>
  <c r="M1032" i="1"/>
  <c r="K1064" i="1"/>
  <c r="J1064" i="1"/>
  <c r="L1064" i="1"/>
  <c r="M1064" i="1"/>
  <c r="M1314" i="1"/>
  <c r="K1314" i="1"/>
  <c r="L1314" i="1"/>
  <c r="J1314" i="1"/>
  <c r="L1219" i="1"/>
  <c r="M1219" i="1"/>
  <c r="J1219" i="1"/>
  <c r="K1219" i="1"/>
  <c r="J1065" i="1"/>
  <c r="L1065" i="1"/>
  <c r="M1065" i="1"/>
  <c r="K1065" i="1"/>
  <c r="L1059" i="1"/>
  <c r="J1059" i="1"/>
  <c r="K1059" i="1"/>
  <c r="M1059" i="1"/>
  <c r="K1247" i="1"/>
  <c r="M1247" i="1"/>
  <c r="J1247" i="1"/>
  <c r="L1247" i="1"/>
  <c r="J1308" i="1"/>
  <c r="L1308" i="1"/>
  <c r="K1308" i="1"/>
  <c r="M1308" i="1"/>
  <c r="K619" i="1"/>
  <c r="J619" i="1"/>
  <c r="M619" i="1"/>
  <c r="L619" i="1"/>
  <c r="J249" i="1"/>
  <c r="K249" i="1"/>
  <c r="L249" i="1"/>
  <c r="M249" i="1"/>
  <c r="J1305" i="1"/>
  <c r="K1305" i="1"/>
  <c r="L1305" i="1"/>
  <c r="M1305" i="1"/>
  <c r="L1254" i="1"/>
  <c r="K1254" i="1"/>
  <c r="J1254" i="1"/>
  <c r="M1254" i="1"/>
  <c r="J875" i="1"/>
  <c r="K875" i="1"/>
  <c r="M875" i="1"/>
  <c r="L875" i="1"/>
  <c r="J1199" i="1"/>
  <c r="K1199" i="1"/>
  <c r="L1199" i="1"/>
  <c r="M1199" i="1"/>
  <c r="J342" i="1"/>
  <c r="M342" i="1"/>
  <c r="L342" i="1"/>
  <c r="K342" i="1"/>
  <c r="J1048" i="1"/>
  <c r="M1048" i="1"/>
  <c r="K1048" i="1"/>
  <c r="L1048" i="1"/>
  <c r="M1025" i="1"/>
  <c r="K1025" i="1"/>
  <c r="J1025" i="1"/>
  <c r="L1025" i="1"/>
  <c r="J1050" i="1"/>
  <c r="K1050" i="1"/>
  <c r="L1050" i="1"/>
  <c r="M1050" i="1"/>
  <c r="J374" i="1"/>
  <c r="K374" i="1"/>
  <c r="L374" i="1"/>
  <c r="M374" i="1"/>
  <c r="K797" i="1"/>
  <c r="L797" i="1"/>
  <c r="J797" i="1"/>
  <c r="M797" i="1"/>
  <c r="J228" i="1"/>
  <c r="K228" i="1"/>
  <c r="M228" i="1"/>
  <c r="L228" i="1"/>
  <c r="J765" i="1"/>
  <c r="M765" i="1"/>
  <c r="K765" i="1"/>
  <c r="L765" i="1"/>
  <c r="J720" i="1"/>
  <c r="M720" i="1"/>
  <c r="L720" i="1"/>
  <c r="K720" i="1"/>
  <c r="M430" i="1"/>
  <c r="L430" i="1"/>
  <c r="K430" i="1"/>
  <c r="J430" i="1"/>
  <c r="K941" i="1"/>
  <c r="J941" i="1"/>
  <c r="M941" i="1"/>
  <c r="L941" i="1"/>
  <c r="J350" i="1"/>
  <c r="K350" i="1"/>
  <c r="L350" i="1"/>
  <c r="M350" i="1"/>
  <c r="K377" i="1"/>
  <c r="J377" i="1"/>
  <c r="M377" i="1"/>
  <c r="L377" i="1"/>
  <c r="K735" i="1"/>
  <c r="J735" i="1"/>
  <c r="L735" i="1"/>
  <c r="M735" i="1"/>
  <c r="J392" i="1"/>
  <c r="M392" i="1"/>
  <c r="K392" i="1"/>
  <c r="L392" i="1"/>
  <c r="K353" i="1"/>
  <c r="M353" i="1"/>
  <c r="J353" i="1"/>
  <c r="L353" i="1"/>
  <c r="M394" i="1"/>
  <c r="J394" i="1"/>
  <c r="K394" i="1"/>
  <c r="L394" i="1"/>
  <c r="K166" i="1"/>
  <c r="M166" i="1"/>
  <c r="J166" i="1"/>
  <c r="L166" i="1"/>
  <c r="L1469" i="1" l="1"/>
  <c r="E5" i="4" s="1"/>
  <c r="E6" i="4" s="1"/>
  <c r="D5" i="6" s="1"/>
  <c r="D8" i="6" s="1"/>
  <c r="M1469" i="1"/>
  <c r="F5" i="4" s="1"/>
  <c r="F6" i="4" s="1"/>
  <c r="F8" i="4" s="1"/>
  <c r="E5" i="6" s="1"/>
  <c r="E8" i="6" s="1"/>
  <c r="J1469" i="1"/>
  <c r="C5" i="4" s="1"/>
  <c r="C6" i="4" s="1"/>
  <c r="C8" i="4" s="1"/>
  <c r="B5" i="6" s="1"/>
  <c r="B8" i="6" s="1"/>
  <c r="K1469" i="1"/>
  <c r="D5" i="4" s="1"/>
  <c r="D6" i="4" s="1"/>
  <c r="D8" i="4" s="1"/>
  <c r="C5" i="6" s="1"/>
  <c r="C8" i="6" s="1"/>
</calcChain>
</file>

<file path=xl/sharedStrings.xml><?xml version="1.0" encoding="utf-8"?>
<sst xmlns="http://schemas.openxmlformats.org/spreadsheetml/2006/main" count="7416" uniqueCount="1875">
  <si>
    <t>Accommodation type</t>
  </si>
  <si>
    <t>Occupation rate</t>
  </si>
  <si>
    <t>Water saving per resident (lpppd)</t>
  </si>
  <si>
    <t>Water saving (litres per dwelling)</t>
  </si>
  <si>
    <t>Flat</t>
  </si>
  <si>
    <t>House</t>
  </si>
  <si>
    <t>Wastewater Treatment Works</t>
  </si>
  <si>
    <t>Phosphorus permit pre-2030</t>
  </si>
  <si>
    <t>Nitrogen value pre-2030</t>
  </si>
  <si>
    <t>Phosphorus permit post-2030</t>
  </si>
  <si>
    <t>Nitrogen permit post-2030</t>
  </si>
  <si>
    <t>Ashford</t>
  </si>
  <si>
    <t>Brook</t>
  </si>
  <si>
    <t>Charing</t>
  </si>
  <si>
    <t>Chartham</t>
  </si>
  <si>
    <t>Chilham</t>
  </si>
  <si>
    <t>Lenham</t>
  </si>
  <si>
    <t>N/A</t>
  </si>
  <si>
    <t>Sellindge</t>
  </si>
  <si>
    <t>Westwell</t>
  </si>
  <si>
    <t>Wye</t>
  </si>
  <si>
    <t>Property Address</t>
  </si>
  <si>
    <t>Postcode</t>
  </si>
  <si>
    <t>House/Flat</t>
  </si>
  <si>
    <t>Water savings</t>
  </si>
  <si>
    <t>Date S106 secured</t>
  </si>
  <si>
    <t>S106 reference number</t>
  </si>
  <si>
    <t>TN23 3DD</t>
  </si>
  <si>
    <t>TN23 1JF</t>
  </si>
  <si>
    <t>TN23 1JR</t>
  </si>
  <si>
    <t>TN23 1JS</t>
  </si>
  <si>
    <t>TN23 1JT</t>
  </si>
  <si>
    <t>TN23 1NZ</t>
  </si>
  <si>
    <t>TN23 3AZ</t>
  </si>
  <si>
    <t>TN23 3BB</t>
  </si>
  <si>
    <t>TN23 3BD</t>
  </si>
  <si>
    <t>TN23 3BE</t>
  </si>
  <si>
    <t>TN23 3BG</t>
  </si>
  <si>
    <t>TN23 3BQ</t>
  </si>
  <si>
    <t>TN23 3EJ</t>
  </si>
  <si>
    <t>TN23 3EL</t>
  </si>
  <si>
    <t>TN23 3HA</t>
  </si>
  <si>
    <t>TN23 3HD</t>
  </si>
  <si>
    <t>TN23 3HN</t>
  </si>
  <si>
    <t>TN23 3HP</t>
  </si>
  <si>
    <t>TN23 3HS</t>
  </si>
  <si>
    <t>TN23 3HW</t>
  </si>
  <si>
    <t>TN23 3HY</t>
  </si>
  <si>
    <t>TN23 3LS</t>
  </si>
  <si>
    <t>TN23 4AS</t>
  </si>
  <si>
    <t>TN23 4EN</t>
  </si>
  <si>
    <t>TN23 4ES</t>
  </si>
  <si>
    <t>TN23 4ET</t>
  </si>
  <si>
    <t>TN23 4EW</t>
  </si>
  <si>
    <t>TN23 4EY</t>
  </si>
  <si>
    <t>TN23 4EZ</t>
  </si>
  <si>
    <t>TN23 4GF</t>
  </si>
  <si>
    <t>TN23 4HA</t>
  </si>
  <si>
    <t>TN23 4HB</t>
  </si>
  <si>
    <t>TN23 4HE</t>
  </si>
  <si>
    <t>TN23 4HF</t>
  </si>
  <si>
    <t>TN23 4HG</t>
  </si>
  <si>
    <t>TN23 4HH</t>
  </si>
  <si>
    <t>TN23 4HJ</t>
  </si>
  <si>
    <t>TN23 4HL</t>
  </si>
  <si>
    <t>TN23 4HN</t>
  </si>
  <si>
    <t>TN23 4HQ</t>
  </si>
  <si>
    <t>TN23 4HW</t>
  </si>
  <si>
    <t>TN23 4NJ</t>
  </si>
  <si>
    <t>TN23 4NL</t>
  </si>
  <si>
    <t>TN23 4NN</t>
  </si>
  <si>
    <t>TN23 4NP</t>
  </si>
  <si>
    <t>TN23 4NQ</t>
  </si>
  <si>
    <t>TN23 4NR</t>
  </si>
  <si>
    <t>TN23 4NW</t>
  </si>
  <si>
    <t>TN23 4QP</t>
  </si>
  <si>
    <t>TN23 4QR</t>
  </si>
  <si>
    <t>TN23 4QS</t>
  </si>
  <si>
    <t>TN23 4QT</t>
  </si>
  <si>
    <t>TN23 4QU</t>
  </si>
  <si>
    <t>TN23 4QX</t>
  </si>
  <si>
    <t>TN23 4QY</t>
  </si>
  <si>
    <t>TN23 4QZ</t>
  </si>
  <si>
    <t>TN23 4RA</t>
  </si>
  <si>
    <t>TN23 4RB</t>
  </si>
  <si>
    <t>TN23 4RD</t>
  </si>
  <si>
    <t>TN23 4RE</t>
  </si>
  <si>
    <t>TN23 4RG</t>
  </si>
  <si>
    <t>TN23 4RH</t>
  </si>
  <si>
    <t>TN23 4RJ</t>
  </si>
  <si>
    <t>TN23 4RL</t>
  </si>
  <si>
    <t>TN23 4XA</t>
  </si>
  <si>
    <t>TN23 4XE</t>
  </si>
  <si>
    <t>TN23 4XF</t>
  </si>
  <si>
    <t>TN23 4XG</t>
  </si>
  <si>
    <t>TN23 4XH</t>
  </si>
  <si>
    <t>TN23 4XJ</t>
  </si>
  <si>
    <t>TN23 4XQ</t>
  </si>
  <si>
    <t>TN23 5AG</t>
  </si>
  <si>
    <t>TN23 5AJ</t>
  </si>
  <si>
    <t>TN23 5AL</t>
  </si>
  <si>
    <t>TN23 5AN</t>
  </si>
  <si>
    <t>TN23 5AR</t>
  </si>
  <si>
    <t>TN23 5AS</t>
  </si>
  <si>
    <t>TN23 5AT</t>
  </si>
  <si>
    <t>TN23 5AU</t>
  </si>
  <si>
    <t>TN23 5AY</t>
  </si>
  <si>
    <t>TN23 5BA</t>
  </si>
  <si>
    <t>TN23 5BD</t>
  </si>
  <si>
    <t>TN23 5BE</t>
  </si>
  <si>
    <t>TN23 5BH</t>
  </si>
  <si>
    <t>TN23 5BL</t>
  </si>
  <si>
    <t>TN23 5BP</t>
  </si>
  <si>
    <t>TN23 5BS</t>
  </si>
  <si>
    <t>TN23 5BT</t>
  </si>
  <si>
    <t>TN23 5BU</t>
  </si>
  <si>
    <t>TN23 5BW</t>
  </si>
  <si>
    <t>TN23 5BX</t>
  </si>
  <si>
    <t>TN23 5BY</t>
  </si>
  <si>
    <t>TN23 5BZ</t>
  </si>
  <si>
    <t>TN23 5DF</t>
  </si>
  <si>
    <t>TN23 5DG</t>
  </si>
  <si>
    <t>TN23 5ED</t>
  </si>
  <si>
    <t>TN23 5EE</t>
  </si>
  <si>
    <t>TN23 5EH</t>
  </si>
  <si>
    <t>TN23 5ER</t>
  </si>
  <si>
    <t>TN23 5FQ</t>
  </si>
  <si>
    <t>TN23 5FT</t>
  </si>
  <si>
    <t>72 Farrow Court, Stanhope Road, Ashford, Kent, TN23 5FT</t>
  </si>
  <si>
    <t>TN23 5NH</t>
  </si>
  <si>
    <t>TN23 5NX</t>
  </si>
  <si>
    <t>TN23 5PA</t>
  </si>
  <si>
    <t>TN23 5PD</t>
  </si>
  <si>
    <t>TN23 5PF</t>
  </si>
  <si>
    <t>TN23 5PG</t>
  </si>
  <si>
    <t>TN23 5PH</t>
  </si>
  <si>
    <t>TN23 5PJ</t>
  </si>
  <si>
    <t>TN23 5PN</t>
  </si>
  <si>
    <t>TN23 5PP</t>
  </si>
  <si>
    <t>TN23 5PR</t>
  </si>
  <si>
    <t>TN23 5PS</t>
  </si>
  <si>
    <t>TN23 5PT</t>
  </si>
  <si>
    <t>TN23 5RP</t>
  </si>
  <si>
    <t>TN23 5RS</t>
  </si>
  <si>
    <t>TN23 5RX</t>
  </si>
  <si>
    <t>TN23 5RY</t>
  </si>
  <si>
    <t>TN23 5RZ</t>
  </si>
  <si>
    <t>TN23 5SD</t>
  </si>
  <si>
    <t>TN23 5SE</t>
  </si>
  <si>
    <t>TN23 5SJ</t>
  </si>
  <si>
    <t>TN23 5SL</t>
  </si>
  <si>
    <t>TN23 5SN</t>
  </si>
  <si>
    <t>TN23 5SP</t>
  </si>
  <si>
    <t>TN23 5SQ</t>
  </si>
  <si>
    <t>TN23 5SU</t>
  </si>
  <si>
    <t>TN23 5SW</t>
  </si>
  <si>
    <t>TN23 5SX</t>
  </si>
  <si>
    <t>TN23 5TA</t>
  </si>
  <si>
    <t>TN23 5TB</t>
  </si>
  <si>
    <t>TN23 5TD</t>
  </si>
  <si>
    <t>TN23 5TE</t>
  </si>
  <si>
    <t>TN23 5TF</t>
  </si>
  <si>
    <t>TN23 5TH</t>
  </si>
  <si>
    <t>TN23 5TN</t>
  </si>
  <si>
    <t>TN23 5TP</t>
  </si>
  <si>
    <t>TN23 5TQ</t>
  </si>
  <si>
    <t>TN23 5TR</t>
  </si>
  <si>
    <t>TN23 5TS</t>
  </si>
  <si>
    <t>TN23 5TW</t>
  </si>
  <si>
    <t>TN23 5UU</t>
  </si>
  <si>
    <t>TN23 5WX</t>
  </si>
  <si>
    <t>TN23 6HZ</t>
  </si>
  <si>
    <t>TN23 6JA</t>
  </si>
  <si>
    <t>TN23 6JE</t>
  </si>
  <si>
    <t>TN23 6JF</t>
  </si>
  <si>
    <t>TN23 6JG</t>
  </si>
  <si>
    <t>TN23 6JH</t>
  </si>
  <si>
    <t>TN23 6JL</t>
  </si>
  <si>
    <t>TN23 6JN</t>
  </si>
  <si>
    <t>TN23 6JP</t>
  </si>
  <si>
    <t>TN23 6JQ</t>
  </si>
  <si>
    <t>TN23 6JS</t>
  </si>
  <si>
    <t>TN23 6LP</t>
  </si>
  <si>
    <t>TN23 6LR</t>
  </si>
  <si>
    <t>TN23 6SL</t>
  </si>
  <si>
    <t>TN23 7SW</t>
  </si>
  <si>
    <t>TN23 7TH</t>
  </si>
  <si>
    <t>TN23 7UH</t>
  </si>
  <si>
    <t>TN23 7UJ</t>
  </si>
  <si>
    <t>TN23 7UL</t>
  </si>
  <si>
    <t>TN23 7UN</t>
  </si>
  <si>
    <t>TN23 7UQ</t>
  </si>
  <si>
    <t>TN23 7UW</t>
  </si>
  <si>
    <t>TN23 7XF</t>
  </si>
  <si>
    <t>TN23 7XG</t>
  </si>
  <si>
    <t>TN23 7XH</t>
  </si>
  <si>
    <t>TN23 7XL</t>
  </si>
  <si>
    <t>TN23 7XQ</t>
  </si>
  <si>
    <t>TN24 0AX</t>
  </si>
  <si>
    <t>TN24 0BJ</t>
  </si>
  <si>
    <t>TN24 0BT</t>
  </si>
  <si>
    <t>TN24 0BU</t>
  </si>
  <si>
    <t>TN24 0DA</t>
  </si>
  <si>
    <t>TN24 0DB</t>
  </si>
  <si>
    <t>TN24 0DF</t>
  </si>
  <si>
    <t>TN24 0DL</t>
  </si>
  <si>
    <t>TN24 0DP</t>
  </si>
  <si>
    <t>TN24 0DR</t>
  </si>
  <si>
    <t>TN24 0DS</t>
  </si>
  <si>
    <t>TN24 0DU</t>
  </si>
  <si>
    <t>TN24 0DX</t>
  </si>
  <si>
    <t>TN24 0DY</t>
  </si>
  <si>
    <t>TN24 0DZ</t>
  </si>
  <si>
    <t>TN24 0EA</t>
  </si>
  <si>
    <t>TN24 0EF</t>
  </si>
  <si>
    <t>TN24 0EH</t>
  </si>
  <si>
    <t>TN24 0EJ</t>
  </si>
  <si>
    <t>TN24 0EL</t>
  </si>
  <si>
    <t>TN24 0EN</t>
  </si>
  <si>
    <t>TN24 0EP</t>
  </si>
  <si>
    <t>TN24 0ER</t>
  </si>
  <si>
    <t>TN24 0ES</t>
  </si>
  <si>
    <t>TN24 0ET</t>
  </si>
  <si>
    <t>TN24 0EU</t>
  </si>
  <si>
    <t>TN24 0EW</t>
  </si>
  <si>
    <t>TN24 0EY</t>
  </si>
  <si>
    <t>TN24 0EZ</t>
  </si>
  <si>
    <t>FLAT 2 Bramble House, 12A Sotherton, Willesborough, Ashford, TN24 0EZ</t>
  </si>
  <si>
    <t>FLAT 3 Bramble House, 12A Sotherton, Willesborough, Ashford, TN24 0EZ</t>
  </si>
  <si>
    <t>FLAT 1 Bramble House, 12A Sotherton, Willesborough, Ashford, TN24 0EZ</t>
  </si>
  <si>
    <t>TN24 0FS</t>
  </si>
  <si>
    <t>TN24 0HA</t>
  </si>
  <si>
    <t>TN24 0HD</t>
  </si>
  <si>
    <t>TN24 0HE</t>
  </si>
  <si>
    <t>TN24 0HF</t>
  </si>
  <si>
    <t>TN24 0HG</t>
  </si>
  <si>
    <t>TN24 0HQ</t>
  </si>
  <si>
    <t>TN24 0HR</t>
  </si>
  <si>
    <t>TN24 0HW</t>
  </si>
  <si>
    <t>TN24 0PE</t>
  </si>
  <si>
    <t>TN24 0PF</t>
  </si>
  <si>
    <t>TN24 0PG</t>
  </si>
  <si>
    <t>TN24 0PH</t>
  </si>
  <si>
    <t>TN24 0PJ</t>
  </si>
  <si>
    <t>TN24 0PL</t>
  </si>
  <si>
    <t>TN24 0PP</t>
  </si>
  <si>
    <t>TN24 0PT</t>
  </si>
  <si>
    <t>TN24 0PW</t>
  </si>
  <si>
    <t>TN24 0YA</t>
  </si>
  <si>
    <t>TN24 0YB</t>
  </si>
  <si>
    <t>TN24 8AZ</t>
  </si>
  <si>
    <t>10 Somerset Heights, Park Street, Ashford, Kent, TN24 8FB</t>
  </si>
  <si>
    <t>TN24 8FB</t>
  </si>
  <si>
    <t>44 Somerset Heights, Park Street, Ashford, Kent, TN24 8FB</t>
  </si>
  <si>
    <t>23 Somerset Heights, Park Street, Ashford, Kent, TN24 8FB</t>
  </si>
  <si>
    <t>1 Somerset Heights, Park Street, Ashford, Kent, TN24 8FB</t>
  </si>
  <si>
    <t>8 Somerset Heights, Park Street, Ashford, Kent, TN24 8FB</t>
  </si>
  <si>
    <t>21 Somerset Heights, Park Street, Ashford, Kent, TN24 8FB</t>
  </si>
  <si>
    <t>32 Somerset Heights, Park Street, Ashford, Kent, TN24 8FB</t>
  </si>
  <si>
    <t>41 Somerset Heights, Park Street, Ashford, Kent, TN24 8FB</t>
  </si>
  <si>
    <t>16 Somerset Heights, Park Street, Ashford, Kent, TN24 8FB</t>
  </si>
  <si>
    <t>31 Somerset Heights, Park Street, Ashford, Kent, TN24 8FB</t>
  </si>
  <si>
    <t>15 Somerset Heights, Park Street, Ashford, Kent, TN24 8FB</t>
  </si>
  <si>
    <t>33 Stour Heights, Wellesley Road, Ashford, Kent, TN24 8FD</t>
  </si>
  <si>
    <t>TN24 8FD</t>
  </si>
  <si>
    <t>28 Stour Heights, Wellesley Road, Ashford, Kent, TN24 8FD</t>
  </si>
  <si>
    <t>39 Stour Heights, Wellesley Road, Ashford, Kent, TN24 8FD</t>
  </si>
  <si>
    <t>61 Stour Heights, Wellesley Road, Ashford, Kent, TN24 8FD</t>
  </si>
  <si>
    <t>32 Stour Heights, Wellesley Road, Ashford, Kent, TN24 8FD</t>
  </si>
  <si>
    <t>35 Stour Heights, Wellesley Road, Ashford, Kent, TN24 8FD</t>
  </si>
  <si>
    <t>52 Stour Heights, Wellesley Road, Ashford, Kent, TN24 8FD</t>
  </si>
  <si>
    <t>54 Stour Heights, Wellesley Road, Ashford, Kent, TN24 8FD</t>
  </si>
  <si>
    <t>57 Stour Heights, Wellesley Road, Ashford, Kent, TN24 8FD</t>
  </si>
  <si>
    <t>10 Stour Heights, Wellesley Road, Ashford, Kent, TN24 8FD</t>
  </si>
  <si>
    <t>21 Stour Heights, Wellesley Road, Ashford, Kent, TN24 8FD</t>
  </si>
  <si>
    <t>43 Stour Heights, Wellesley Road, Ashford, Kent, TN24 8FD</t>
  </si>
  <si>
    <t>48 Stour Heights, Wellesley Road, Ashford, Kent, TN24 8FD</t>
  </si>
  <si>
    <t>53 Stour Heights, Wellesley Road, Ashford, Kent, TN24 8FD</t>
  </si>
  <si>
    <t>29 Stour Heights, Wellesley Road, Ashford, Kent, TN24 8FD</t>
  </si>
  <si>
    <t>19 Stour Heights, Wellesley Road, Ashford, Kent, TN24 8FD</t>
  </si>
  <si>
    <t>TN24 8FH</t>
  </si>
  <si>
    <t>TN24 8RH</t>
  </si>
  <si>
    <t>TN24 9AA</t>
  </si>
  <si>
    <t>TN24 9BF</t>
  </si>
  <si>
    <t>TN24 9BN</t>
  </si>
  <si>
    <t>TN24 9BX</t>
  </si>
  <si>
    <t>TN24 9BZ</t>
  </si>
  <si>
    <t>TN24 9DF</t>
  </si>
  <si>
    <t>TN24 9DU</t>
  </si>
  <si>
    <t>TN24 9DX</t>
  </si>
  <si>
    <t>TN24 9DY</t>
  </si>
  <si>
    <t>TN24 9EA</t>
  </si>
  <si>
    <t>TN24 9EB</t>
  </si>
  <si>
    <t>TN24 9ED</t>
  </si>
  <si>
    <t>TN24 9EE</t>
  </si>
  <si>
    <t>TN24 9EG</t>
  </si>
  <si>
    <t>TN24 9EH</t>
  </si>
  <si>
    <t>TN24 9EJ</t>
  </si>
  <si>
    <t>TN24 9EL</t>
  </si>
  <si>
    <t>TN24 9ER</t>
  </si>
  <si>
    <t>TN24 9JD</t>
  </si>
  <si>
    <t>TN24 9JE</t>
  </si>
  <si>
    <t>TN24 9JF</t>
  </si>
  <si>
    <t>TN24 9JG</t>
  </si>
  <si>
    <t>TN24 9JH</t>
  </si>
  <si>
    <t>TN24 9JN</t>
  </si>
  <si>
    <t>TN24 9JP</t>
  </si>
  <si>
    <t>TN24 9JQ</t>
  </si>
  <si>
    <t>TN24 9JR</t>
  </si>
  <si>
    <t>TN24 9JS</t>
  </si>
  <si>
    <t>TN24 9JW</t>
  </si>
  <si>
    <t>TN24 9LS</t>
  </si>
  <si>
    <t>TN24 9NS</t>
  </si>
  <si>
    <t>TN24 9NU</t>
  </si>
  <si>
    <t>TN24 9PA</t>
  </si>
  <si>
    <t>TN24 9PB</t>
  </si>
  <si>
    <t>TN24 9PD</t>
  </si>
  <si>
    <t>TN24 9PE</t>
  </si>
  <si>
    <t>TN24 9PG</t>
  </si>
  <si>
    <t>TN24 9PP</t>
  </si>
  <si>
    <t>TN24 9PR</t>
  </si>
  <si>
    <t>TN24 9PS</t>
  </si>
  <si>
    <t>TN24 9PU</t>
  </si>
  <si>
    <t>TN24 9RA</t>
  </si>
  <si>
    <t>TN24 9RE</t>
  </si>
  <si>
    <t>TN24 9RG</t>
  </si>
  <si>
    <t>TN24 9RH</t>
  </si>
  <si>
    <t>TN24 9RJ</t>
  </si>
  <si>
    <t>TN25 4LS</t>
  </si>
  <si>
    <t>TN25 5DT</t>
  </si>
  <si>
    <t>TN25 5DU</t>
  </si>
  <si>
    <t>TN25 5DY</t>
  </si>
  <si>
    <t>TN25 5DZ</t>
  </si>
  <si>
    <t>TN25 5EG</t>
  </si>
  <si>
    <t>TN25 5EQ</t>
  </si>
  <si>
    <t>TN25 5HA</t>
  </si>
  <si>
    <t>TN25 6PB</t>
  </si>
  <si>
    <t>TN25 6PD</t>
  </si>
  <si>
    <t>TN25 6QD</t>
  </si>
  <si>
    <t>TN25 6QH</t>
  </si>
  <si>
    <t>TN25 6RU</t>
  </si>
  <si>
    <t>TN25 6RW</t>
  </si>
  <si>
    <t>TN25 6RY</t>
  </si>
  <si>
    <t>TN25 6SE</t>
  </si>
  <si>
    <t>TN25 7DL</t>
  </si>
  <si>
    <t>TN25 7DP</t>
  </si>
  <si>
    <t>TN25 7DW</t>
  </si>
  <si>
    <t>TN25 7DY</t>
  </si>
  <si>
    <t>TN25 7EE</t>
  </si>
  <si>
    <t>TN26 1DS</t>
  </si>
  <si>
    <t>TN26 1DT</t>
  </si>
  <si>
    <t>TN26 1DU</t>
  </si>
  <si>
    <t>TN26 1DX</t>
  </si>
  <si>
    <t>TN26 1DY</t>
  </si>
  <si>
    <t>TN26 1EA</t>
  </si>
  <si>
    <t>TN26 1EB</t>
  </si>
  <si>
    <t>TN26 1ED</t>
  </si>
  <si>
    <t>TN26 1EF</t>
  </si>
  <si>
    <t>TN26 1EG</t>
  </si>
  <si>
    <t>TN26 1EQ</t>
  </si>
  <si>
    <t>TN26 1HA</t>
  </si>
  <si>
    <t>TN27 0AH</t>
  </si>
  <si>
    <t>TN27 0BD</t>
  </si>
  <si>
    <t>TN27 0BE</t>
  </si>
  <si>
    <t>TN27 0BX</t>
  </si>
  <si>
    <t>TN27 0DW</t>
  </si>
  <si>
    <t>TN27 0HZ</t>
  </si>
  <si>
    <t>TN27 0JA</t>
  </si>
  <si>
    <t>TN27 0JL</t>
  </si>
  <si>
    <t>TN27 0JN</t>
  </si>
  <si>
    <t>TN27 0JP</t>
  </si>
  <si>
    <t>TN27 0JT</t>
  </si>
  <si>
    <t>TN27 0JU</t>
  </si>
  <si>
    <t>TN27 0LB</t>
  </si>
  <si>
    <t>TN27 0LF</t>
  </si>
  <si>
    <t>TN27 0LG</t>
  </si>
  <si>
    <t>TN27 0LH</t>
  </si>
  <si>
    <t>TN27 0QF</t>
  </si>
  <si>
    <t>Planning application</t>
  </si>
  <si>
    <t>Address</t>
  </si>
  <si>
    <t>Description</t>
  </si>
  <si>
    <t>Date credits issued</t>
  </si>
  <si>
    <t>TOTAL</t>
  </si>
  <si>
    <t>Today's Date</t>
  </si>
  <si>
    <t>WwTW Upgrades</t>
  </si>
  <si>
    <t>Nutrient Credit Certificate</t>
  </si>
  <si>
    <t>21/00750/AS</t>
  </si>
  <si>
    <t>55 Mabledon Avenue, Ashford, Kent, TN24 8BN</t>
  </si>
  <si>
    <t>Proposed two and three storey residential development on former light industrial site, comprising 12no. two and three bedroom townhouses and 8no. two bedroom apartments, and associated parking and landscaping.</t>
  </si>
  <si>
    <t>DS54-0917-01-A-CAP</t>
  </si>
  <si>
    <t>DS54-0917-01-B-CAP</t>
  </si>
  <si>
    <t>DS54-0917-01-C-CAP</t>
  </si>
  <si>
    <t>DS54-0917-01-E-CAP</t>
  </si>
  <si>
    <t>DS54-0917-02-A-CAP</t>
  </si>
  <si>
    <t>DS54-0917-03-A-CAP</t>
  </si>
  <si>
    <t>DS54-0917-03-B-CAP</t>
  </si>
  <si>
    <t>DS54-0917-03-C-CAP</t>
  </si>
  <si>
    <t>DS54-0917-03-E-CAP</t>
  </si>
  <si>
    <t>DS54-0917-03-D-CAP</t>
  </si>
  <si>
    <t>DS54-0917-03-G-CAP</t>
  </si>
  <si>
    <t>DS54-0917-04-C-CAP</t>
  </si>
  <si>
    <t>DS54-0917-04-A-CAP</t>
  </si>
  <si>
    <t>DS54-0917-03-H-CAP</t>
  </si>
  <si>
    <t>DS54-0917-04-B-CAP</t>
  </si>
  <si>
    <t>DS54-0917-03-F-CAP</t>
  </si>
  <si>
    <t>DS54-0917-01-D-CAP</t>
  </si>
  <si>
    <t>Return of credits</t>
  </si>
  <si>
    <t>Credits requested Pre-2030</t>
  </si>
  <si>
    <t>Credits requested Post-2030</t>
  </si>
  <si>
    <t>Credits allocated Pre-2030</t>
  </si>
  <si>
    <t>Credits allocated Post-2030</t>
  </si>
  <si>
    <t>Date of planning permission</t>
  </si>
  <si>
    <t>Retrofitting</t>
  </si>
  <si>
    <t>Credits generated</t>
  </si>
  <si>
    <t>Available (unused) credits</t>
  </si>
  <si>
    <t>Credits allocated</t>
  </si>
  <si>
    <t>Credits requested (but not allocated/secured)</t>
  </si>
  <si>
    <t>Retrofitting including 5% contigency buffer</t>
  </si>
  <si>
    <t>6 Regents Court, Regents Place, Ashford, TN23 1JF</t>
  </si>
  <si>
    <t>Phosphorus load (kg TP/yr)</t>
  </si>
  <si>
    <t>Nitrogen load (kg TN/yr)</t>
  </si>
  <si>
    <t>Nitrogen load (kg TP/yr)</t>
  </si>
  <si>
    <t>Date nutrient load confirmed as accurate</t>
  </si>
  <si>
    <t>2025_01_NNCredits</t>
  </si>
  <si>
    <t>Mitigation source</t>
  </si>
  <si>
    <t>Mitigation type</t>
  </si>
  <si>
    <t>Retrofitting (gross)</t>
  </si>
  <si>
    <t>BACKGROUND DATA</t>
  </si>
  <si>
    <t>Values given at the operating at 90% capacity - in accordance with the Natural England nutrient neutrality calculator</t>
  </si>
  <si>
    <t>Date Installation Completed</t>
  </si>
  <si>
    <t>Category</t>
  </si>
  <si>
    <t>TOTAL CREDITS</t>
  </si>
  <si>
    <t>TOTAL MITIGATION</t>
  </si>
  <si>
    <t>Mitigation generated Pre-2030</t>
  </si>
  <si>
    <t>Mitigation generated Post-2030</t>
  </si>
  <si>
    <t>Has the mitigation been secured?</t>
  </si>
  <si>
    <t>MITIGATION GENERATED</t>
  </si>
  <si>
    <t>NUTRIENT CREDITS</t>
  </si>
  <si>
    <t>4 Marlowe Road, Ashford, Kent, TN23 1JR</t>
  </si>
  <si>
    <t>15 Norwood Gardens, Ashford, Kent, TN23 1JS</t>
  </si>
  <si>
    <t>1 Milton Road, Ashford, Kent, TN23 1JT</t>
  </si>
  <si>
    <t>5 Milton Road, Ashford, Kent, TN23 1JT</t>
  </si>
  <si>
    <t>10 Engineers Court, Barrow Hill, Ashford, TN23 1NZ</t>
  </si>
  <si>
    <t>10 Hillcrest, Great Chart, Ashford, TN23 3AZ</t>
  </si>
  <si>
    <t>12 Hillcrest, Great Chart, Ashford, TN23 3AZ</t>
  </si>
  <si>
    <t>13 Hillcrest, Great Chart, Ashford, TN23 3AZ</t>
  </si>
  <si>
    <t>14 Hillcrest, Great Chart, Ashford, TN23 3AZ</t>
  </si>
  <si>
    <t>15 Hillcrest, Great Chart, Ashford, TN23 3AZ</t>
  </si>
  <si>
    <t>10 Singleton Road, Great Chart, Ashford, TN23 3BB</t>
  </si>
  <si>
    <t>12 Singleton Road, Great Chart, Ashford, TN23 3BB</t>
  </si>
  <si>
    <t>20 Singleton Road, Great Chart, Ashford, TN23 3BB</t>
  </si>
  <si>
    <t>26 Coronation Drive, Great Chart, Ashford, TN23 3BD</t>
  </si>
  <si>
    <t>3 Coronation Drive, Great Chart, Ashford, TN23 3BD</t>
  </si>
  <si>
    <t>7 Coronation Drive, Great Chart, Ashford, TN23 3BD</t>
  </si>
  <si>
    <t>17 The Paddocks, Great Chart, Ashford, TN23 3BE</t>
  </si>
  <si>
    <t>5 The Paddocks, Great Chart, Ashford, TN23 3BE</t>
  </si>
  <si>
    <t>6 Clearmount Drive, Charing, Ashford, TN27 0LH</t>
  </si>
  <si>
    <t>16 Bannister Bungalows, The Street, Little Chart, TN27 0QF</t>
  </si>
  <si>
    <t>5 Clearmount Drive, Charing, Ashford, TN27 0LH</t>
  </si>
  <si>
    <t>27 Clearmount Drive, Charing, Ashford, TN27 0LH</t>
  </si>
  <si>
    <t>23 Clearmount Drive, Charing, Ashford, TN27 0LH</t>
  </si>
  <si>
    <t>18 Clearmount Drive, Charing, Ashford, TN27 0LH</t>
  </si>
  <si>
    <t>12 Clearmount Drive, Charing, Ashford, TN27 0LH</t>
  </si>
  <si>
    <t>10 Clearmount Drive, Charing, Ashford, TN27 0LH</t>
  </si>
  <si>
    <t>1 Clearmount Drive, Charing, Ashford, TN27 0LH</t>
  </si>
  <si>
    <t>6 Coronation Drive, Great Chart, Ashford, TN23 3BD</t>
  </si>
  <si>
    <t>15 The Paddocks, Great Chart, Ashford, TN23 3BE</t>
  </si>
  <si>
    <t>6 The Paddocks, Great Chart, Ashford, TN23 3BE</t>
  </si>
  <si>
    <t>12 Bean Close, Great Chart, Ashford, TN23 3BG</t>
  </si>
  <si>
    <t>13 Bean Close, Great Chart, Ashford, TN23 3BG</t>
  </si>
  <si>
    <t>Pre-2030</t>
  </si>
  <si>
    <t>Post-2030</t>
  </si>
  <si>
    <t>18 Bean Close, Great Chart, Ashford, TN23 3BG</t>
  </si>
  <si>
    <t>8 Bean Close, Great Chart, Ashford, TN23 3BG</t>
  </si>
  <si>
    <t>10 Middle Close, Great Chart, Ashford, TN23 3BQ</t>
  </si>
  <si>
    <t>4 Middle Close, Great Chart, Ashford, TN23 3BQ</t>
  </si>
  <si>
    <t>2 Waterside Terrace, Ninn Lane, Great Chart, TN23 3DD</t>
  </si>
  <si>
    <t>5 Waterside Terrace, Ninn Lane, Great Chart, TN23 3DD</t>
  </si>
  <si>
    <t>7 Waterside Terrace, Ninn Lane, Great Chart, TN23 3DD</t>
  </si>
  <si>
    <t>8 Waterside Terrace, Ninn Lane, Great Chart, TN23 3DD</t>
  </si>
  <si>
    <t>17 Pound Lane, Kingsnorth, Ashford, TN23 3EJ</t>
  </si>
  <si>
    <t>21 Riverside Close, Kingsnorth, Ashford, TN23 3EL</t>
  </si>
  <si>
    <t>79 Downs Way, Charing, Ashford, TN27 0LG</t>
  </si>
  <si>
    <t>75 Downs Way, Charing, Ashford, TN27 0LG</t>
  </si>
  <si>
    <t>67 Downs Way, Charing, Ashford, TN27 0LG</t>
  </si>
  <si>
    <t>63 Downs Way, Charing, Ashford, TN27 0LG</t>
  </si>
  <si>
    <t>32 Station Road, Charing, Ashford, TN27 0JA</t>
  </si>
  <si>
    <t>4 Moat Park, Charing, Ashford, TN27 0JL</t>
  </si>
  <si>
    <t>30 School Road, Charing, Ashford, TN27 0JN</t>
  </si>
  <si>
    <t>32 School Road, Charing, Ashford, TN27 0JN</t>
  </si>
  <si>
    <t>34 School Road, Charing, Ashford, TN27 0JN</t>
  </si>
  <si>
    <t>2 Downs Way, Charing, Ashford, TN27 0JP</t>
  </si>
  <si>
    <t>4 Downs Way, Charing, Ashford, TN27 0JP</t>
  </si>
  <si>
    <t>30 Sayer Road, Charing, Ashford, TN27 0JT</t>
  </si>
  <si>
    <t>38 Sayer Road, Charing, Ashford, TN27 0JT</t>
  </si>
  <si>
    <t>19 Wheler Road, Charing, Ashford, TN27 0JU</t>
  </si>
  <si>
    <t>3 Wheler Road, Charing, Ashford, TN27 0JU</t>
  </si>
  <si>
    <t>4 Downs Close, Charing, Ashford, TN27 0LB</t>
  </si>
  <si>
    <t>5 Downs Close, Charing, Ashford, TN27 0LB</t>
  </si>
  <si>
    <t>8 Downs Close, Charing, Ashford, TN27 0LB</t>
  </si>
  <si>
    <t>9 Downs Close, Charing, Ashford, TN27 0LB</t>
  </si>
  <si>
    <t>42 Downs Way, Charing, Ashford, TN27 0LF</t>
  </si>
  <si>
    <t>48 Downs Way, Charing, Ashford, TN27 0LF</t>
  </si>
  <si>
    <t>50 Downs Way, Charing, Ashford, TN27 0LF</t>
  </si>
  <si>
    <t>48 Beech Drive, Hothfield, Ashford, TN26 1EA</t>
  </si>
  <si>
    <t>52 Beech Drive, Hothfield, Ashford, TN26 1EA</t>
  </si>
  <si>
    <t>54 Beech Drive, Hothfield, Ashford, TN26 1EA</t>
  </si>
  <si>
    <t>10 Sackville Close, Hothfield, Ashford, TN26 1EB</t>
  </si>
  <si>
    <t>11 Sackville Close, Hothfield, Ashford, TN26 1EB</t>
  </si>
  <si>
    <t>15 Sackville Close, Hothfield, Ashford, TN26 1EB</t>
  </si>
  <si>
    <t>16 Sackville Close, Hothfield, Ashford, TN26 1EB</t>
  </si>
  <si>
    <t>21 Sackville Close, Hothfield, Ashford, TN26 1EB</t>
  </si>
  <si>
    <t>8 Sackville Close, Hothfield, Ashford, TN26 1EB</t>
  </si>
  <si>
    <t>10 Plantation Close, Hothfield, Ashford, TN26 1ED</t>
  </si>
  <si>
    <t>11 Plantation Close, Hothfield, Ashford, TN26 1ED</t>
  </si>
  <si>
    <t>13 Plantation Close, Hothfield, Ashford, TN26 1ED</t>
  </si>
  <si>
    <t>14 Plantation Close, Hothfield, Ashford, TN26 1ED</t>
  </si>
  <si>
    <t>17 Plantation Close, Hothfield, Ashford, TN26 1ED</t>
  </si>
  <si>
    <t>1 Common Way, Hothfield, Ashford, TN26 1EF</t>
  </si>
  <si>
    <t>31 Park Drive, Hothfield, Ashford, TN26 1EG</t>
  </si>
  <si>
    <t>1 Park Drive, Hothfield, Ashford, TN26 1EQ</t>
  </si>
  <si>
    <t>23 Park Drive, Hothfield, Ashford, TN26 1EQ</t>
  </si>
  <si>
    <t>7 Park Drive, Hothfield, Ashford, TN26 1EQ</t>
  </si>
  <si>
    <t>20 School Road, Hothfield, Ashford, TN26 1HA</t>
  </si>
  <si>
    <t>73 Pluckley Road, Charing, Ashford, TN27 0AH</t>
  </si>
  <si>
    <t>77 Pluckley Road, Charing, Ashford, TN27 0AH</t>
  </si>
  <si>
    <t>79 Pluckley Road, Charing, Ashford, TN27 0AH</t>
  </si>
  <si>
    <t>10 Wind Hill, Charing Heath, Ashford, TN27 0BD</t>
  </si>
  <si>
    <t>19 Wind Hill, Charing Heath, Ashford, TN27 0BD</t>
  </si>
  <si>
    <t>2 Wind Hill, Charing Heath, Ashford, TN27 0BE</t>
  </si>
  <si>
    <t>4 Wind Hill, Charing Heath, Ashford, TN27 0BE</t>
  </si>
  <si>
    <t>6 Warren Houses, Charing Heath, Ashford, TN27 0BX</t>
  </si>
  <si>
    <t>8 Warren Houses, Charing Heath, Ashford, TN27 0BX</t>
  </si>
  <si>
    <t>5 Pym House, Pett Lane, Charing, TN27 0DW</t>
  </si>
  <si>
    <t>18 Hitherfield, Charing, Ashford, TN27 0HZ</t>
  </si>
  <si>
    <t>20 Longsfield, Aldington, Ashford, TN25 7DP</t>
  </si>
  <si>
    <t>11 Walnut Ridge, Aldington, Ashford, TN25 7DW</t>
  </si>
  <si>
    <t>4 Goldwell Close, Aldington, Ashford, TN25 7DY</t>
  </si>
  <si>
    <t>5 Goldwell Close, Aldington, Ashford, TN25 7DY</t>
  </si>
  <si>
    <t>2 Goldwell Close, Aldington, Ashford, TN25 7EE</t>
  </si>
  <si>
    <t>5 Beech Drive, Hothfield, Ashford, TN26 1DS</t>
  </si>
  <si>
    <t>9 Beech Drive, Hothfield, Ashford, TN26 1DS</t>
  </si>
  <si>
    <t>19 Beech Drive, Hothfield, Ashford, TN26 1DT</t>
  </si>
  <si>
    <t>23 Beech Drive, Hothfield, Ashford, TN26 1DT</t>
  </si>
  <si>
    <t>27 Beech Drive, Hothfield, Ashford, TN26 1DT</t>
  </si>
  <si>
    <t>31 Beech Drive, Hothfield, Ashford, TN26 1DT</t>
  </si>
  <si>
    <t>35 Beech Drive, Hothfield, Ashford, TN26 1DT</t>
  </si>
  <si>
    <t>41 Beech Drive, Hothfield, Ashford, TN26 1DT</t>
  </si>
  <si>
    <t>43 Beech Drive, Hothfield, Ashford, TN26 1DT</t>
  </si>
  <si>
    <t>2 Tufton Road, Hothfield, Ashford, TN26 1DU</t>
  </si>
  <si>
    <t>4 Tufton Road, Hothfield, Ashford, TN26 1DU</t>
  </si>
  <si>
    <t>5 Tufton Road, Hothfield, Ashford, TN26 1DU</t>
  </si>
  <si>
    <t>45 Beech Drive, Hothfield, Ashford, TN26 1DX</t>
  </si>
  <si>
    <t>51 Beech Drive, Hothfield, Ashford, TN26 1DX</t>
  </si>
  <si>
    <t>25 Coach Drive, Hothfield, Ashford, TN26 1DY</t>
  </si>
  <si>
    <t>27 Coach Drive, Hothfield, Ashford, TN26 1DY</t>
  </si>
  <si>
    <t>5 Coach Drive, Hothfield, Ashford, TN26 1DY</t>
  </si>
  <si>
    <t>12 Beech Drive, Hothfield, Ashford, TN26 1EA</t>
  </si>
  <si>
    <t>16 Beech Drive, Hothfield, Ashford, TN26 1EA</t>
  </si>
  <si>
    <t>22 Beech Drive, Hothfield, Ashford, TN26 1EA</t>
  </si>
  <si>
    <t>24 Beech Drive, Hothfield, Ashford, TN26 1EA</t>
  </si>
  <si>
    <t>26 Beech Drive, Hothfield, Ashford, TN26 1EA</t>
  </si>
  <si>
    <t>32 Beech Drive, Hothfield, Ashford, TN26 1EA</t>
  </si>
  <si>
    <t>34 Beech Drive, Hothfield, Ashford, TN26 1EA</t>
  </si>
  <si>
    <t>38 Beech Drive, Hothfield, Ashford, TN26 1EA</t>
  </si>
  <si>
    <t>42 Beech Drive, Hothfield, Ashford, TN26 1EA</t>
  </si>
  <si>
    <t>9 Ragstone Hollow, Aldington, Ashford, TN25 7DL</t>
  </si>
  <si>
    <t>7 Ragstone Hollow, Aldington, Ashford, TN25 7DL</t>
  </si>
  <si>
    <t>11 Calland, Smeeth, Ashford, TN25 6QD</t>
  </si>
  <si>
    <t>14 Calland, Smeeth, Ashford, TN25 6QD</t>
  </si>
  <si>
    <t>2 Calland, Smeeth, Ashford, TN25 6QD</t>
  </si>
  <si>
    <t>26 Calland, Smeeth, Ashford, TN25 6QD</t>
  </si>
  <si>
    <t>3 Calland, Smeeth, Ashford, TN25 6QD</t>
  </si>
  <si>
    <t>36 Calland, Smeeth, Ashford, TN25 6QD</t>
  </si>
  <si>
    <t>37 Calland, Smeeth, Ashford, TN25 6QD</t>
  </si>
  <si>
    <t>4 Calland, Smeeth, Ashford, TN25 6QD</t>
  </si>
  <si>
    <t>9 Calland, Smeeth, Ashford, TN25 6QD</t>
  </si>
  <si>
    <t>4B Manse Field, Brabourne, Ashford, TN25 6QH</t>
  </si>
  <si>
    <t>3 Sandy Place, Smeeth, Ashford, TN25 6RU</t>
  </si>
  <si>
    <t>8 Sandy Place, Smeeth, Ashford, TN25 6RU</t>
  </si>
  <si>
    <t>2 Lees Close, Brabourne, Ashford, TN25 6RW</t>
  </si>
  <si>
    <t>3 Lees Close, Brabourne, Ashford, TN25 6RW</t>
  </si>
  <si>
    <t>5 Lees Close, Brabourne, Ashford, TN25 6RW</t>
  </si>
  <si>
    <t>6 Lees Close, Brabourne, Ashford, TN25 6RW</t>
  </si>
  <si>
    <t>12 Caroland Close, Smeeth, Ashford, TN25 6RY</t>
  </si>
  <si>
    <t>6 Caroland Close, Smeeth, Ashford, TN25 6RY</t>
  </si>
  <si>
    <t>10 The Ridgeway, Smeeth, Ashford, TN25 6SE</t>
  </si>
  <si>
    <t>12 The Ridgeway, Smeeth, Ashford, TN25 6SE</t>
  </si>
  <si>
    <t>5 The Ridgeway, Smeeth, Ashford, TN25 6SE</t>
  </si>
  <si>
    <t>1 Ragstone Hollow, Aldington, Ashford, TN25 7DL</t>
  </si>
  <si>
    <t>11 Ragstone Hollow, Aldington, Ashford, TN25 7DL</t>
  </si>
  <si>
    <t>21 Ragstone Hollow, Aldington, Ashford, TN25 7DL</t>
  </si>
  <si>
    <t>25 Ragstone Hollow, Aldington, Ashford, TN25 7DL</t>
  </si>
  <si>
    <t>29 Ragstone Hollow, Aldington, Ashford, TN25 7DL</t>
  </si>
  <si>
    <t>3 Ragstone Hollow, Aldington, Ashford, TN25 7DL</t>
  </si>
  <si>
    <t>30 Ragstone Hollow, Aldington, Ashford, TN25 7DL</t>
  </si>
  <si>
    <t>1 Calland, Smeeth, Ashford, TN25 6QD</t>
  </si>
  <si>
    <t>28 Little Chequers, Wye, Ashford, TN25 5DZ</t>
  </si>
  <si>
    <t>29 Little Chequers, Wye, Ashford, TN25 5DZ</t>
  </si>
  <si>
    <t>31 Little Chequers, Wye, Ashford, TN25 5DZ</t>
  </si>
  <si>
    <t>34 Little Chequers, Wye, Ashford, TN25 5DZ</t>
  </si>
  <si>
    <t>35 Little Chequers, Wye, Ashford, TN25 5DZ</t>
  </si>
  <si>
    <t>36 Little Chequers, Wye, Ashford, TN25 5DZ</t>
  </si>
  <si>
    <t>37 Little Chequers, Wye, Ashford, TN25 5DZ</t>
  </si>
  <si>
    <t>41 Little Chequers, Wye, Ashford, TN25 5DZ</t>
  </si>
  <si>
    <t>1 Gregory Court, Wye, Ashford, TN25 5EG</t>
  </si>
  <si>
    <t>14 Gregory Court, Wye, Ashford, TN25 5EG</t>
  </si>
  <si>
    <t>15 Gregory Court, Wye, Ashford, TN25 5EG</t>
  </si>
  <si>
    <t>34 Churchfield Way, Wye, Ashford, TN25 5EQ</t>
  </si>
  <si>
    <t>10 Martin House, Wye, Ashford, TN25 5HA</t>
  </si>
  <si>
    <t>16 Martin House, Wye, Ashford, TN25 5HA</t>
  </si>
  <si>
    <t>17 Martin House, Wye, Ashford, TN25 5HA</t>
  </si>
  <si>
    <t>7 Repton Manor Road, Ashford, Kent, TN23 3HA</t>
  </si>
  <si>
    <t>7 Riverside Close, Kingsnorth, Ashford, Kent, TN23 3EL</t>
  </si>
  <si>
    <t>1 Manor Way, Ashford, Kent, TN23 3HD</t>
  </si>
  <si>
    <t>5 Manor Way, Ashford, Kent, TN23 3HD</t>
  </si>
  <si>
    <t>14 Repton Manor Road, Ashford, Kent, TN23 3HN</t>
  </si>
  <si>
    <t>25 Repton Manor Road, Ashford, Kent, TN23 3HN</t>
  </si>
  <si>
    <t>27 Repton Manor Road, Ashford, Kent, TN23 3HN</t>
  </si>
  <si>
    <t>15 Littlebrook Road, Ashford, Kent, TN23 3HP</t>
  </si>
  <si>
    <t>58 Repton Manor Road, Ashford, Kent, TN23 3HW</t>
  </si>
  <si>
    <t>66 Repton Manor Road, Ashford, Kent, TN23 3HW</t>
  </si>
  <si>
    <t>54 Chart Road, Ashford, Kent, TN23 3HY</t>
  </si>
  <si>
    <t>58 Chart Road, Ashford, Kent, TN23 3HY</t>
  </si>
  <si>
    <t>4 Littlebrook Close, Ashford, Kent, TN23 3LS</t>
  </si>
  <si>
    <t>6 Littlebrook Close, Ashford, Kent, TN23 3LS</t>
  </si>
  <si>
    <t>8 Littlebrook Close, Ashford, Kent, TN23 3LS</t>
  </si>
  <si>
    <t>1 Berry Place, South Ashford, Kent, TN23 4AS</t>
  </si>
  <si>
    <t>15 Berry Place, South Ashford, Kent, TN23 4AS</t>
  </si>
  <si>
    <t>5 Berry Place, South Ashford, Kent, TN23 4AS</t>
  </si>
  <si>
    <t>7 Berry Place, South Ashford, Kent, TN23 4AS</t>
  </si>
  <si>
    <t>8 Berry Place, South Ashford, Kent, TN23 4AS</t>
  </si>
  <si>
    <t>9 Berry Place, South Ashford, Kent, TN23 4AS</t>
  </si>
  <si>
    <t>103 Brookfield Road, South Ashford, Kent, TN23 4EN</t>
  </si>
  <si>
    <t>15 Brookfield Road, South Ashford, Kent, TN23 4ES</t>
  </si>
  <si>
    <t>7 Brookfield Road, South Ashford, Kent, TN23 4ET</t>
  </si>
  <si>
    <t>91 Brookfield Road, South Ashford, Kent, TN23 4EW</t>
  </si>
  <si>
    <t>40 Brookfield Road, South Ashford, Kent, TN23 4EZ</t>
  </si>
  <si>
    <t>17 Cygnet Way, Watercress Farm, Ashford, TN23 4GF</t>
  </si>
  <si>
    <t>19 Cygnet Way, Watercress Farm, Ashford, TN23 4GF</t>
  </si>
  <si>
    <t>22 Cygnet Way, Watercress Farm, Ashford, TN23 4GF</t>
  </si>
  <si>
    <t>23 Cygnet Way, Watercress Farm, Ashford, TN23 4GF</t>
  </si>
  <si>
    <t>27 Cygnet Way, Watercress Farm, Ashford, TN23 4GF</t>
  </si>
  <si>
    <t>28 Cygnet Way, Watercress Farm, Ashford, TN23 4GF</t>
  </si>
  <si>
    <t>4 Cygnet Way, Watercress Farm, Ashford, TN23 4GF</t>
  </si>
  <si>
    <t>70 Brookfield Road, South Ashford, Kent, TN23 4HA</t>
  </si>
  <si>
    <t>1 Clockhouse, Ashford, Kent, TN23 4HB</t>
  </si>
  <si>
    <t>11 Clockhouse, Ashford, Kent, TN23 4HB</t>
  </si>
  <si>
    <t>15 Clockhouse, Ashford, Kent, TN23 4HB</t>
  </si>
  <si>
    <t>17 Clockhouse, Ashford, Kent, TN23 4HB</t>
  </si>
  <si>
    <t>5 Clockhouse, Ashford, Kent, TN23 4HB</t>
  </si>
  <si>
    <t>7 Clockhouse, Ashford, Kent, TN23 4HB</t>
  </si>
  <si>
    <t>2 Hillbrow Lane, Ashford, Kent, TN23 4HE</t>
  </si>
  <si>
    <t>22 Hillbrow Lane, Ashford, Kent, TN23 4HE</t>
  </si>
  <si>
    <t>112 Brookfield Road, South Ashford, Kent, TN23 4HF</t>
  </si>
  <si>
    <t>126 Brookfield Road, South Ashford, Kent, TN23 4HF</t>
  </si>
  <si>
    <t>152 Brookfield Road, South Ashford, Kent, TN23 4HF</t>
  </si>
  <si>
    <t>16 Boxley, South Ashford, Kent, TN23 4HG</t>
  </si>
  <si>
    <t>17 Boxley, South Ashford, Kent, TN23 4HG</t>
  </si>
  <si>
    <t>18 Boxley, South Ashford, Kent, TN23 4HG</t>
  </si>
  <si>
    <t>20 Boxley, South Ashford, Kent, TN23 4HG</t>
  </si>
  <si>
    <t>21 Boxley, South Ashford, Kent, TN23 4HG</t>
  </si>
  <si>
    <t>1 Arlington, Ashford, Kent, TN23 4HH</t>
  </si>
  <si>
    <t>3 Arlington, Ashford, Kent, TN23 4HH</t>
  </si>
  <si>
    <t>11 Arlington, Ashford, Kent, TN23 4HJ</t>
  </si>
  <si>
    <t>18 Arlington, Ashford, Kent, TN23 4HJ</t>
  </si>
  <si>
    <t>24 Arlington, Ashford, Kent, TN23 4HJ</t>
  </si>
  <si>
    <t>34 Arlington, Ashford, Kent, TN23 4HJ</t>
  </si>
  <si>
    <t>36 Arlington, Ashford, Kent, TN23 4HJ</t>
  </si>
  <si>
    <t>45 Arlington, Ashford, Kent, TN23 4HL</t>
  </si>
  <si>
    <t>56 Arlington, Ashford, Kent, TN23 4HL</t>
  </si>
  <si>
    <t>58 Arlington, Ashford, Kent, TN23 4HL</t>
  </si>
  <si>
    <t>59 Arlington, Ashford, Kent, TN23 4HL</t>
  </si>
  <si>
    <t>92 Arlington, Ashford, Kent, TN23 4HL</t>
  </si>
  <si>
    <t>23 Arlington, Ashford, Kent, TN23 4HN</t>
  </si>
  <si>
    <t>27 Arlington, Ashford, Kent, TN23 4HN</t>
  </si>
  <si>
    <t>29 Arlington, Ashford, Kent, TN23 4HN</t>
  </si>
  <si>
    <t>31 Arlington, Ashford, Kent, TN23 4HN</t>
  </si>
  <si>
    <t>43 Arlington, Ashford, Kent, TN23 4HN</t>
  </si>
  <si>
    <t>43C Arlington, Ashford, Kent, TN23 4HN</t>
  </si>
  <si>
    <t>40A Boxley, South Ashford, Kent, TN23 4HQ</t>
  </si>
  <si>
    <t>44 Boxley, South Ashford, Kent, TN23 4HQ</t>
  </si>
  <si>
    <t>48 Boxley, South Ashford, Kent, TN23 4HQ</t>
  </si>
  <si>
    <t>53 Boxley, South Ashford, Kent, TN23 4HQ</t>
  </si>
  <si>
    <t>54 Boxley, South Ashford, Kent, TN23 4HQ</t>
  </si>
  <si>
    <t>56 Boxley, South Ashford, Kent, TN23 4HQ</t>
  </si>
  <si>
    <t>60 Boxley, South Ashford, Kent, TN23 4HQ</t>
  </si>
  <si>
    <t>61 Boxley, South Ashford, Kent, TN23 4HQ</t>
  </si>
  <si>
    <t>63 Boxley, South Ashford, Kent, TN23 4HQ</t>
  </si>
  <si>
    <t>104 Arlington, Ashford, Kent, TN23 4HW</t>
  </si>
  <si>
    <t>75 Arlington, Ashford, Kent, TN23 4HW</t>
  </si>
  <si>
    <t>81 Arlington, Ashford, Kent, TN23 4HW</t>
  </si>
  <si>
    <t>98 Arlington, Ashford, Kent, TN23 4HW</t>
  </si>
  <si>
    <t>40 Langholm Road, Ashford, Kent, TN23 4NJ</t>
  </si>
  <si>
    <t>43 Langholm Road, Ashford, Kent, TN23 4NJ</t>
  </si>
  <si>
    <t>54 Langholm Road, Ashford, Kent, TN23 4NJ</t>
  </si>
  <si>
    <t>56 Langholm Road, Ashford, Kent, TN23 4NJ</t>
  </si>
  <si>
    <t>60 Langholm Road, Ashford, Kent, TN23 4NJ</t>
  </si>
  <si>
    <t>12 Langholm Road, Ashford, Kent, TN23 4NL</t>
  </si>
  <si>
    <t>14 Langholm Road, Ashford, Kent, TN23 4NL</t>
  </si>
  <si>
    <t>20 Langholm Road, Ashford, Kent, TN23 4NL</t>
  </si>
  <si>
    <t>24 Langholm Road, Ashford, Kent, TN23 4NL</t>
  </si>
  <si>
    <t>27 Langholm Road, Ashford, Kent, TN23 4NL</t>
  </si>
  <si>
    <t>37 Langholm Road, Ashford, Kent, TN23 4NL</t>
  </si>
  <si>
    <t>39 Langholm Road, Ashford, Kent, TN23 4NL</t>
  </si>
  <si>
    <t>6 Langholm Road, Ashford, Kent, TN23 4NL</t>
  </si>
  <si>
    <t>8 Langholm Road, Ashford, Kent, TN23 4NL</t>
  </si>
  <si>
    <t>23 Beaver Lane, South Ashford, Kent, TN23 4NN</t>
  </si>
  <si>
    <t>38 Oak Tree Road, Ashford, Kent, TN23 4QP</t>
  </si>
  <si>
    <t>60 Oak Tree Road, Ashford, Kent, TN23 4QP</t>
  </si>
  <si>
    <t>1 Oak Tree Road, Ashford, Kent, TN23 4QR</t>
  </si>
  <si>
    <t>11 Oak Tree Road, Ashford, Kent, TN23 4QR</t>
  </si>
  <si>
    <t>16 Oak Tree Road, Ashford, Kent, TN23 4QR</t>
  </si>
  <si>
    <t>2 Oak Tree Road, Ashford, Kent, TN23 4QR</t>
  </si>
  <si>
    <t>21 Oak Tree Road, Ashford, Kent, TN23 4QR</t>
  </si>
  <si>
    <t>23 Oak Tree Road, Ashford, Kent, TN23 4QR</t>
  </si>
  <si>
    <t>1 Little Knoll, Ashford, Kent, TN23 4QS</t>
  </si>
  <si>
    <t>5 Little Knoll, Ashford, Kent, TN23 4QS</t>
  </si>
  <si>
    <t>7 Little Knoll, Ashford, Kent, TN23 4QS</t>
  </si>
  <si>
    <t>6 Harper Road, Ashford, Kent, TN23 4QT</t>
  </si>
  <si>
    <t>11 Harper Road, Ashford, Kent, TN23 4QU</t>
  </si>
  <si>
    <t>18 Harper Road, Ashford, Kent, TN23 4QU</t>
  </si>
  <si>
    <t>29 Harper Road, Ashford, Kent, TN23 4QU</t>
  </si>
  <si>
    <t>7 Harper Road, Ashford, Kent, TN23 4QU</t>
  </si>
  <si>
    <t>11 Old Pond Road, Ashford, Kent, TN23 4QX</t>
  </si>
  <si>
    <t>3 Old Pond Road, Ashford, Kent, TN23 4QX</t>
  </si>
  <si>
    <t>8 Old Pond Road, Ashford, Kent, TN23 4QX</t>
  </si>
  <si>
    <t>31 Noakes Meadow, Ashford, Kent, TN23 4QY</t>
  </si>
  <si>
    <t>39 Noakes Meadow, Ashford, Kent, TN23 4QZ</t>
  </si>
  <si>
    <t>44 Noakes Meadow, Ashford, Kent, TN23 4RA</t>
  </si>
  <si>
    <t>46 Noakes Meadow, Ashford, Kent, TN23 4RA</t>
  </si>
  <si>
    <t>48 Noakes Meadow, Ashford, Kent, TN23 4RA</t>
  </si>
  <si>
    <t>81 Noakes Meadow, Ashford, Kent, TN23 4RA</t>
  </si>
  <si>
    <t>97 Noakes Meadow, Ashford, Kent, TN23 4RB</t>
  </si>
  <si>
    <t>9 Allen Field, South Ashford, Kent, TN23 4RD</t>
  </si>
  <si>
    <t>19 Barnett Field, South Ashford, Kent, TN23 4RG</t>
  </si>
  <si>
    <t>22 Barnett Field, South Ashford, Kent, TN23 4RG</t>
  </si>
  <si>
    <t>24 Barnett Field, South Ashford, Kent, TN23 4RG</t>
  </si>
  <si>
    <t>174 Jemmett Road, Ashford, Kent, TN23 4RH</t>
  </si>
  <si>
    <t>135 Jemmett Road, Ashford, Kent, TN23 4RJ</t>
  </si>
  <si>
    <t>153 Jemmett Road, Ashford, Kent, TN23 4RJ</t>
  </si>
  <si>
    <t>117 Jemmett Road, Ashford, Kent, TN23 4RL</t>
  </si>
  <si>
    <t>121 Jemmett Road, Ashford, Kent, TN23 4RL</t>
  </si>
  <si>
    <t>127 Jemmett Road, Ashford, Kent, TN23 4RL</t>
  </si>
  <si>
    <t>61 Jemmett Road, Ashford, Kent, TN23 4RL</t>
  </si>
  <si>
    <t>69 Jemmett Road, Ashford, Kent, TN23 4RL</t>
  </si>
  <si>
    <t>77 Jemmett Road, Ashford, Kent, TN23 4RL</t>
  </si>
  <si>
    <t>95 Jemmett Road, Ashford, Kent, TN23 4RL</t>
  </si>
  <si>
    <t>13 Willow House, Watercress Farm, Ashford, TN23 4XA</t>
  </si>
  <si>
    <t>15 Willow House, Watercress Farm, Ashford, TN23 4XA</t>
  </si>
  <si>
    <t>18 Willow House, Hackfield, Ashford, TN23 4XA</t>
  </si>
  <si>
    <t>25 Meadowsweet House, Hackfield, Ashford, TN23 4XA</t>
  </si>
  <si>
    <t>27 Meadowsweet House, Hackfield, Ashford, TN23 4XA</t>
  </si>
  <si>
    <t>29 Meadowsweet House, Hackfield, Ashford, TN23 4XA</t>
  </si>
  <si>
    <t>38 Meadowsweet House, Hackfield, Ashford, TN23 4XA</t>
  </si>
  <si>
    <t>42 Meadowsweet House, Hackfield, Ashford, TN23 4XA</t>
  </si>
  <si>
    <t>44 Meadowsweet House, Hackfield, Ashford, TN23 4XA</t>
  </si>
  <si>
    <t>7 Willow House, Watercress Farm, Ashford, TN23 4XA</t>
  </si>
  <si>
    <t>8 Willow House, Watercress Farm, Ashford, TN23 4XA</t>
  </si>
  <si>
    <t>14 Heron House, Baileys Field, Ashford, TN23 4XE</t>
  </si>
  <si>
    <t>28 Heron House, Baileys Field, Ashford, TN23 4XE</t>
  </si>
  <si>
    <t>31 Heron House, Baileys Field, Ashford, TN23 4XE</t>
  </si>
  <si>
    <t>32 Heron House, Baileys Field, Ashford, TN23 4XE</t>
  </si>
  <si>
    <t>36 Heron House, Baileys Field, Ashford, TN23 4XE</t>
  </si>
  <si>
    <t>49 Alder House, Baileys Field, Ashford, TN23 4XE</t>
  </si>
  <si>
    <t>50 Alder House, Baileys Field, Ashford, TN23 4XE</t>
  </si>
  <si>
    <t>56 Alder House, Baileys Field, Ashford, TN23 4XE</t>
  </si>
  <si>
    <t>60 Alder House, Baileys Field, Ashford, TN23 4XE</t>
  </si>
  <si>
    <t>81 Baileys Field, South Ashford, Kent, TN23 4XE</t>
  </si>
  <si>
    <t>78 Clockhouse, Ashford, Kent, TN23 4XF</t>
  </si>
  <si>
    <t>86 Clockhouse, Ashford, Kent, TN23 4XF</t>
  </si>
  <si>
    <t>88 Clockhouse, Ashford, Kent, TN23 4XF</t>
  </si>
  <si>
    <t>92 Clockhouse, Ashford, Kent, TN23 4XF</t>
  </si>
  <si>
    <t>98 Clockhouse, Ashford, Kent, TN23 4XF</t>
  </si>
  <si>
    <t>11 Kingfisher House, Ford Way, Ashford, TN23 4XG</t>
  </si>
  <si>
    <t>13 Kingfisher House, Ford Way, Ashford, TN23 4XG</t>
  </si>
  <si>
    <t>14 Kingfisher House, Ford Way, Ashford, TN23 4XG</t>
  </si>
  <si>
    <t>17 Kingfisher House, Ford Way, Ashford, TN23 4XG</t>
  </si>
  <si>
    <t>22 Kingfisher House, Ford Way, Ashford, TN23 4XG</t>
  </si>
  <si>
    <t>24 Kingfisher House, Ford Way, Ashford, TN23 4XG</t>
  </si>
  <si>
    <t>12 River View, Ashford, Kent, TN23 4XH</t>
  </si>
  <si>
    <t>15 River View, Ashford, Kent, TN23 4XH</t>
  </si>
  <si>
    <t>17 River View, Ashford, Kent, TN23 4XH</t>
  </si>
  <si>
    <t>2 River View, Ashford, Kent, TN23 4XH</t>
  </si>
  <si>
    <t>34 River View, Ashford, Kent, TN23 4XH</t>
  </si>
  <si>
    <t>35 River View, Ashford, Kent, TN23 4XH</t>
  </si>
  <si>
    <t>37 River View, Ashford, Kent, TN23 4XH</t>
  </si>
  <si>
    <t>6 River View, Ashford, Kent, TN23 4XH</t>
  </si>
  <si>
    <t>1 Hillbrow Lane, Ashford, Kent, TN23 4XJ</t>
  </si>
  <si>
    <t>60 Watercress House, Hillbrow Lane, Ashford, TN23 4XJ</t>
  </si>
  <si>
    <t>68 Watercress House, Hillbrow Lane, Ashford, TN23 4XJ</t>
  </si>
  <si>
    <t>72 Watercress House, Hillbrow Lane, Ashford, TN23 4XJ</t>
  </si>
  <si>
    <t>74 Watercress House, Hillbrow Lane, Ashford, TN23 4XJ</t>
  </si>
  <si>
    <t>78 Watercress House, Hillbrow Lane, Ashford, TN23 4XJ</t>
  </si>
  <si>
    <t>11 Stour Close, Ashford, Kent, TN23 4XQ</t>
  </si>
  <si>
    <t>13 Stour Close, Ashford, Kent, TN23 4XQ</t>
  </si>
  <si>
    <t>24 Stour Close, Ashford, Kent, TN23 4XQ</t>
  </si>
  <si>
    <t>33 Stour Close, Ashford, Kent, TN23 4XQ</t>
  </si>
  <si>
    <t>35 Stour Close, Ashford, Kent, TN23 4XQ</t>
  </si>
  <si>
    <t>20 Cryol Road, Ashford, Kent, TN23 5AG</t>
  </si>
  <si>
    <t>30 Cryol Road, Ashford, Kent, TN23 5AJ</t>
  </si>
  <si>
    <t>18 Woolreeds Road, Ashford, Kent, TN23 5AL</t>
  </si>
  <si>
    <t>19 Woolreeds Road, Ashford, Kent, TN23 5AL</t>
  </si>
  <si>
    <t>7 Woolreeds Road, Ashford, Kent, TN23 5AL</t>
  </si>
  <si>
    <t>25 Watermead Close, Ashford, Kent, TN23 5AN</t>
  </si>
  <si>
    <t>31 Cryol Road, Ashford, Kent, TN23 5AR</t>
  </si>
  <si>
    <t>42 Cryol Road, Ashford, Kent, TN23 5AS</t>
  </si>
  <si>
    <t>78 St Stephens Walk, Ashford, Kent, TN23 5AT</t>
  </si>
  <si>
    <t>96 St Stephens Walk, Ashford, Kent, TN23 5AT</t>
  </si>
  <si>
    <t>98A St Stephens Walk, Ashford, Kent, TN23 5AT</t>
  </si>
  <si>
    <t>5 The Close, Ashford, Kent, TN23 5AY</t>
  </si>
  <si>
    <t>119 St Stephens Walk, Ashford, Kent, TN23 5BA</t>
  </si>
  <si>
    <t>65 St Stephens Walk, Ashford, Kent, TN23 5BD</t>
  </si>
  <si>
    <t>77 St Stephens Walk, Ashford, Kent, TN23 5BD</t>
  </si>
  <si>
    <t>68 St Stephens Walk, Ashford, Kent, TN23 5BE</t>
  </si>
  <si>
    <t>1A Simons Avenue, Ashford, Kent, TN23 5BH</t>
  </si>
  <si>
    <t>22A Simons Avenue, Ashford, Kent, TN23 5BH</t>
  </si>
  <si>
    <t>11 Deans Walk, Ashford, Kent, TN23 5BL</t>
  </si>
  <si>
    <t>29 Deans Walk, Ashford, Kent, TN23 5BL</t>
  </si>
  <si>
    <t>30 Essetford Road, Ashford, Kent, TN23 5BT</t>
  </si>
  <si>
    <t>48 Essetford Road, Ashford, Kent, TN23 5BT</t>
  </si>
  <si>
    <t>52 Essetford Road, Ashford, Kent, TN23 5BT</t>
  </si>
  <si>
    <t>20 Clynton Way, Ashford, Kent, TN23 5BU</t>
  </si>
  <si>
    <t>12 Arcon Close, Ashford, Kent, TN23 5BW</t>
  </si>
  <si>
    <t>13 Arcon Close, Ashford, Kent, TN23 5BW</t>
  </si>
  <si>
    <t>14 Arcon Close, Ashford, Kent, TN23 5BW</t>
  </si>
  <si>
    <t>15 Arcon Close, Ashford, Kent, TN23 5BW</t>
  </si>
  <si>
    <t>16 Arcon Close, Ashford, Kent, TN23 5BW</t>
  </si>
  <si>
    <t>7 Arcon Close, Ashford, Kent, TN23 5BW</t>
  </si>
  <si>
    <t>4 Arcon Road, Ashford, Kent, TN23 5BX</t>
  </si>
  <si>
    <t>5 Arcon Road, Ashford, Kent, TN23 5BX</t>
  </si>
  <si>
    <t>8 Arcon Road, Ashford, Kent, TN23 5BX</t>
  </si>
  <si>
    <t>36 Arcon Road, Ashford, Kent, TN23 5BY</t>
  </si>
  <si>
    <t>37 Arcon Road, Ashford, Kent, TN23 5BY</t>
  </si>
  <si>
    <t>39 Arcon Road, Ashford, Kent, TN23 5BY</t>
  </si>
  <si>
    <t>40 Arcon Road, Ashford, Kent, TN23 5BY</t>
  </si>
  <si>
    <t>45 Arcon Road, Ashford, Kent, TN23 5BY</t>
  </si>
  <si>
    <t>46 Arcon Road, Ashford, Kent, TN23 5BY</t>
  </si>
  <si>
    <t>50 Arcon Road, Ashford, Kent, TN23 5BZ</t>
  </si>
  <si>
    <t>51 Arcon Road, Ashford, Kent, TN23 5BZ</t>
  </si>
  <si>
    <t>64A Cleves Way, South Ashford, Kent, TN23 5DF</t>
  </si>
  <si>
    <t>61 Crownfield Road, Ashford, Kent, TN23 5EE</t>
  </si>
  <si>
    <t>79 Crownfield Road, Ashford, Kent, TN23 5EE</t>
  </si>
  <si>
    <t>2 Cross Stile, Ashford, Kent, TN23 5EH</t>
  </si>
  <si>
    <t>51 Court Wurtin, Beaver Lane, Ashford, TN23 5NH</t>
  </si>
  <si>
    <t>119 Beaver Lane, South Ashford, Kent, TN23 5NX</t>
  </si>
  <si>
    <t>127 Beaver Lane, South Ashford, Kent, TN23 5NX</t>
  </si>
  <si>
    <t>131 Beaver Lane, South Ashford, Kent, TN23 5NX</t>
  </si>
  <si>
    <t>133 Beaver Lane, South Ashford, Kent, TN23 5NX</t>
  </si>
  <si>
    <t>149 Beaver Lane, South Ashford, Kent, TN23 5NX</t>
  </si>
  <si>
    <t>155 Beaver Lane, South Ashford, Kent, TN23 5NX</t>
  </si>
  <si>
    <t>159 Beaver Lane, South Ashford, Kent, TN23 5NX</t>
  </si>
  <si>
    <t>233 Beaver Lane, South Ashford, Kent, TN23 5PA</t>
  </si>
  <si>
    <t>239 Beaver Lane, South Ashford, Kent, TN23 5PA</t>
  </si>
  <si>
    <t>241 Beaver Lane, South Ashford, Kent, TN23 5PA</t>
  </si>
  <si>
    <t>245 Beaver Lane, South Ashford, Kent, TN23 5PA</t>
  </si>
  <si>
    <t>144 Beaver Lane, South Ashford, Kent, TN23 5PD</t>
  </si>
  <si>
    <t>169 Beaver Lane, South Ashford, Kent, TN23 5PD</t>
  </si>
  <si>
    <t>173 Beaver Lane, South Ashford, Kent, TN23 5PD</t>
  </si>
  <si>
    <t>179 Beaver Lane, South Ashford, Kent, TN23 5PD</t>
  </si>
  <si>
    <t>181 Beaver Lane, South Ashford, Kent, TN23 5PD</t>
  </si>
  <si>
    <t>183 Beaver Lane, South Ashford, Kent, TN23 5PD</t>
  </si>
  <si>
    <t>185 Beaver Lane, South Ashford, Kent, TN23 5PD</t>
  </si>
  <si>
    <t>236A Beaver Lane, South Ashford, Kent, TN23 5PF</t>
  </si>
  <si>
    <t>295 Beaver Lane, South Ashford, Kent, TN23 5PH</t>
  </si>
  <si>
    <t>7 Maypits, Ashford, Kent, TN23 5PJ</t>
  </si>
  <si>
    <t>19 Gorse Mead, South Ashford, Kent, TN23 5PN</t>
  </si>
  <si>
    <t>2 Gorse Mead, South Ashford, Kent, TN23 5PN</t>
  </si>
  <si>
    <t>50 Flaxpond Road, Ashford, Kent, TN23 5PP</t>
  </si>
  <si>
    <t>63 Flaxpond Road, Ashford, Kent, TN23 5PP</t>
  </si>
  <si>
    <t>20 Flaxpond Road, Ashford, Kent, TN23 5PR</t>
  </si>
  <si>
    <t>18 Fostall Green, Ashford, Kent, TN23 5PS</t>
  </si>
  <si>
    <t>28 Fostall Green, Ashford, Kent, TN23 5PS</t>
  </si>
  <si>
    <t>8 Fostall Green, Ashford, Kent, TN23 5PS</t>
  </si>
  <si>
    <t>34 Tournay Close, Ashford, Kent, TN23 5PT</t>
  </si>
  <si>
    <t>8 Tournay Close, Ashford, Kent, TN23 5PT</t>
  </si>
  <si>
    <t>76 Lynsted Close, Ashford, Kent, TN23 5RY</t>
  </si>
  <si>
    <t>81 Lynsted Close, Ashford, Kent, TN23 5RY</t>
  </si>
  <si>
    <t>91 Lynsted Close, Ashford, Kent, TN23 5RY</t>
  </si>
  <si>
    <t>16 Lynsted Close, Ashford, Kent, TN23 5RZ</t>
  </si>
  <si>
    <t>57 Frittenden Close, Ashford, Kent, TN23 5SX</t>
  </si>
  <si>
    <t>176 Speldhurst Close, Ashford, Kent, TN23 5TR</t>
  </si>
  <si>
    <t>109 Speldhurst Close, Ashford, Kent, TN23 5TW</t>
  </si>
  <si>
    <t>1 Askes Court, Singleton, Ashford, TN23 5UU</t>
  </si>
  <si>
    <t>10 Askes Court, Singleton, Ashford, TN23 5UU</t>
  </si>
  <si>
    <t>11 Askes Court, Singleton, Ashford, TN23 5UU</t>
  </si>
  <si>
    <t>14 Askes Court, Singleton, Ashford, TN23 5UU</t>
  </si>
  <si>
    <t>18 Askes Court, Singleton, Ashford, TN23 5UU</t>
  </si>
  <si>
    <t>19 Askes Court, Singleton, Ashford, TN23 5UU</t>
  </si>
  <si>
    <t>21 Askes Court, Singleton, Ashford, TN23 5UU</t>
  </si>
  <si>
    <t>22 Askes Court, Singleton, Ashford, TN23 5UU</t>
  </si>
  <si>
    <t>25 Askes Court, Singleton, Ashford, TN23 5UU</t>
  </si>
  <si>
    <t>26 Askes Court, Singleton, Ashford, TN23 5UU</t>
  </si>
  <si>
    <t>27 Askes Court, Singleton, Ashford, TN23 5UU</t>
  </si>
  <si>
    <t>28 Askes Court, Singleton, Ashford, TN23 5UU</t>
  </si>
  <si>
    <t>29 Askes Court, Singleton, Ashford, TN23 5UU</t>
  </si>
  <si>
    <t>3 Askes Court, Singleton, Ashford, TN23 5UU</t>
  </si>
  <si>
    <t>31 Askes Court, Singleton, Ashford, TN23 5UU</t>
  </si>
  <si>
    <t>32 Askes Court, Singleton, Ashford, TN23 5UU</t>
  </si>
  <si>
    <t>33 Askes Court, Singleton, Ashford, TN23 5UU</t>
  </si>
  <si>
    <t>34 Askes Court, Singleton, Ashford, TN23 5UU</t>
  </si>
  <si>
    <t>4 Askes Court, Singleton, Ashford, TN23 5UU</t>
  </si>
  <si>
    <t>5 Askes Court, Singleton, Ashford, TN23 5UU</t>
  </si>
  <si>
    <t>7 Askes Court, Singleton, Ashford, TN23 5UU</t>
  </si>
  <si>
    <t>8 Askes Court, Singleton, Ashford, TN23 5UU</t>
  </si>
  <si>
    <t>7 Lewis Court, Beaver Lane, Ashford, TN23 5WX</t>
  </si>
  <si>
    <t>9 Lewis Court, Beaver Lane, Ashford, TN23 5WX</t>
  </si>
  <si>
    <t>10A Cade Road, South Ashford, Kent, TN23 6JE</t>
  </si>
  <si>
    <t>2 Cade Road, South Ashford, Kent, TN23 6JE</t>
  </si>
  <si>
    <t>6 Cade Road, South Ashford, Kent, TN23 6JE</t>
  </si>
  <si>
    <t>1 Mortimer Close, Ashford, Kent, TN23 6JF</t>
  </si>
  <si>
    <t>13 Mortimer Close, Ashford, Kent, TN23 6JF</t>
  </si>
  <si>
    <t>18 Mortimer Close, Ashford, Kent, TN23 6JF</t>
  </si>
  <si>
    <t>24 Mortimer Close, Ashford, Kent, TN23 6JF</t>
  </si>
  <si>
    <t>25 Rigden Road, Ashford, Kent, TN23 6JG</t>
  </si>
  <si>
    <t>29A Rigden Road, Ashford, Kent, TN23 6JG</t>
  </si>
  <si>
    <t>35 Rigden Road, Ashford, Kent, TN23 6JG</t>
  </si>
  <si>
    <t>12 Denness Road, Ashford, Kent, TN23 6JH</t>
  </si>
  <si>
    <t>20 Denness Road, Ashford, Kent, TN23 6JH</t>
  </si>
  <si>
    <t>26 Denness Road, Ashford, Kent, TN23 6JH</t>
  </si>
  <si>
    <t>5 Denness Road, Ashford, Kent, TN23 6JH</t>
  </si>
  <si>
    <t>7 Denness Road, Ashford, Kent, TN23 6JH</t>
  </si>
  <si>
    <t>16 Hampden Road, Ashford, Kent, TN23 6JL</t>
  </si>
  <si>
    <t>17 Hampden Road, Ashford, Kent, TN23 6JL</t>
  </si>
  <si>
    <t>19 Hampden Road, Ashford, Kent, TN23 6JL</t>
  </si>
  <si>
    <t>33 Hampden Road, Ashford, Kent, TN23 6JL</t>
  </si>
  <si>
    <t>37 Hampden Road, Ashford, Kent, TN23 6JL</t>
  </si>
  <si>
    <t>9 Hampden Road, Ashford, Kent, TN23 6JL</t>
  </si>
  <si>
    <t>42 Hampden Road, Ashford, Kent, TN23 6JN</t>
  </si>
  <si>
    <t>10 Austin Road, Ashford, Kent, TN23 6JP</t>
  </si>
  <si>
    <t>17 Austin Road, Ashford, Kent, TN23 6JP</t>
  </si>
  <si>
    <t>20A Austin Road, Ashford, Kent, TN23 6JP</t>
  </si>
  <si>
    <t>29 Austin Road, Ashford, Kent, TN23 6JP</t>
  </si>
  <si>
    <t>34 Austin Road, Ashford, Kent, TN23 6JP</t>
  </si>
  <si>
    <t>36 Austin Road, Ashford, Kent, TN23 6JP</t>
  </si>
  <si>
    <t>11 Rigden Road, Ashford, Kent, TN23 6JQ</t>
  </si>
  <si>
    <t>15 Rigden Road, Ashford, Kent, TN23 6JQ</t>
  </si>
  <si>
    <t>7 Rigden Road, Ashford, Kent, TN23 6JQ</t>
  </si>
  <si>
    <t>1 Wotton Road, Ashford, Kent, TN23 6JS</t>
  </si>
  <si>
    <t>21 Wotton Road, Ashford, Kent, TN23 6JS</t>
  </si>
  <si>
    <t>23 Wotton Road, Ashford, Kent, TN23 6JS</t>
  </si>
  <si>
    <t>10A Tennyson Road, Ashford, Kent, TN23 6LP</t>
  </si>
  <si>
    <t>13 Tennyson Road, Ashford, Kent, TN23 6LP</t>
  </si>
  <si>
    <t>13A Tennyson Road, Ashford, Kent, TN23 6LP</t>
  </si>
  <si>
    <t>18A Tennyson Road, Ashford, Kent, TN23 6LP</t>
  </si>
  <si>
    <t>24 Tennyson Road, Ashford, Kent, TN23 6LP</t>
  </si>
  <si>
    <t>7 Tennyson Road, Ashford, Kent, TN23 6LP</t>
  </si>
  <si>
    <t>31 Tennyson Road, Ashford, Kent, TN23 6LR</t>
  </si>
  <si>
    <t>43 Tennyson Road, Ashford, Kent, TN23 6LR</t>
  </si>
  <si>
    <t>44 Tennyson Road, Ashford, Kent, TN23 6LR</t>
  </si>
  <si>
    <t>58 Tennyson Road, Ashford, Kent, TN23 6LR</t>
  </si>
  <si>
    <t>59 Tennyson Road, Ashford, Kent, TN23 6LR</t>
  </si>
  <si>
    <t>59A Tennyson Road, Ashford, Kent, TN23 6LR</t>
  </si>
  <si>
    <t>59B Tennyson Road, Ashford, Kent, TN23 6LR</t>
  </si>
  <si>
    <t>70 Tennyson Road, Ashford, Kent, TN23 6LR</t>
  </si>
  <si>
    <t>16 Park Place, Ashford, Kent, TN23 6SL</t>
  </si>
  <si>
    <t>18 Park Place, Ashford, Kent, TN23 6SL</t>
  </si>
  <si>
    <t>19 Park Place, Ashford, Kent, TN23 6SL</t>
  </si>
  <si>
    <t>32 Park Place, Ashford, Kent, TN23 6SL</t>
  </si>
  <si>
    <t>9 Park Place, Ashford, Kent, TN23 6SL</t>
  </si>
  <si>
    <t>13 Forrester Place, Torrington Road, Ashford, TN23 7TH</t>
  </si>
  <si>
    <t>4 Forrester Place, Torrington Road, Ashford, TN23 7TH</t>
  </si>
  <si>
    <t>6 Forrester Place, Torrington Road, Ashford, TN23 7TH</t>
  </si>
  <si>
    <t>9 Forrester Place, Torrington Road, Ashford, TN23 7TH</t>
  </si>
  <si>
    <t>10 Barn Platt, South Ashford, Kent, TN23 7UH</t>
  </si>
  <si>
    <t>8 Barn Platt, South Ashford, Kent, TN23 7UH</t>
  </si>
  <si>
    <t>59 Bond Road, South Ashford, Kent, TN23 7UJ</t>
  </si>
  <si>
    <t>68A Bond Road, South Ashford, Kent, TN23 7UJ</t>
  </si>
  <si>
    <t>65 Bond Road, South Ashford, Kent, TN23 7UL</t>
  </si>
  <si>
    <t>23A Musgrove, Ashford, Kent, TN23 7UN</t>
  </si>
  <si>
    <t>1 Barn Platt, South Ashford, Kent, TN23 7UQ</t>
  </si>
  <si>
    <t>14 Barn Platt, South Ashford, Kent, TN23 7UQ</t>
  </si>
  <si>
    <t>25 Barn Platt, South Ashford, Kent, TN23 7UQ</t>
  </si>
  <si>
    <t>26 Barn Platt, South Ashford, Kent, TN23 7UQ</t>
  </si>
  <si>
    <t>36 Musgrove, Ashford, Kent, TN23 7UW</t>
  </si>
  <si>
    <t>11 Waterman House, Godfrey Walk, Ashford, TN23 7XF</t>
  </si>
  <si>
    <t>12 Waterman House, Godfrey Walk, Ashford, TN23 7XF</t>
  </si>
  <si>
    <t>16 Waterman House, Godfrey Walk, Ashford, TN23 7XF</t>
  </si>
  <si>
    <t>3 Waterman House, Godfrey Walk, Ashford, TN23 7XF</t>
  </si>
  <si>
    <t>4 Waterman House, Godfrey Walk, Ashford, TN23 7XF</t>
  </si>
  <si>
    <t>3 Bears End House, Godfrey Walk, Ashford, TN23 7XG</t>
  </si>
  <si>
    <t>4 Bears End House, Godfrey Walk, Ashford, TN23 7XG</t>
  </si>
  <si>
    <t>3 Pound House, Godfrey Walk, Ashford, TN23 7XH</t>
  </si>
  <si>
    <t>4 Stonebridge Cottages, Godfrey Walk, Ashford, TN23 7XL</t>
  </si>
  <si>
    <t>10 Trumpet House, Godfrey Walk, Ashford, TN23 7XQ</t>
  </si>
  <si>
    <t>26 Trumpet House, Godfrey Walk, Ashford, TN23 7XQ</t>
  </si>
  <si>
    <t>3 Trumpet House, Godfrey Walk, Ashford, TN23 7XQ</t>
  </si>
  <si>
    <t>4 Trumpet House, Godfrey Walk, Ashford, TN23 7XQ</t>
  </si>
  <si>
    <t>5 Trumpet House, Godfrey Walk, Ashford, TN23 7XQ</t>
  </si>
  <si>
    <t>7 Trumpet House, Godfrey Walk, Ashford, TN23 7XQ</t>
  </si>
  <si>
    <t>3 Waterside, Willesborough, Ashford, TN24 0AX</t>
  </si>
  <si>
    <t>19 Bath Road, South Willesborough, Ashford, TN24 0BJ</t>
  </si>
  <si>
    <t>20 Bath Road, South Willesborough, Ashford, TN24 0BJ</t>
  </si>
  <si>
    <t>21 Bath Road, South Willesborough, Ashford, TN24 0BJ</t>
  </si>
  <si>
    <t>4 Bath Road, South Willesborough, Ashford, TN24 0BJ</t>
  </si>
  <si>
    <t>6 Bath Road, South Willesborough, Ashford, TN24 0BJ</t>
  </si>
  <si>
    <t>87 Mead Road, Willesborough, Ashford, TN24 0BT</t>
  </si>
  <si>
    <t>3 Albion Place, Willesborough, Ashford, TN24 0BU</t>
  </si>
  <si>
    <t>4 Albion Place, Willesborough, Ashford, TN24 0BU</t>
  </si>
  <si>
    <t>93 Curtis Road, South Willesborough, Ashford, TN24 0DA</t>
  </si>
  <si>
    <t>94 Curtis Road, South Willesborough, Ashford, TN24 0DB</t>
  </si>
  <si>
    <t>2 Earlsworth Court, Earlsworth Road, Ashford, TN24 0DF</t>
  </si>
  <si>
    <t>3 Earlsworth Court, Earlsworth Road, Ashford, TN24 0DF</t>
  </si>
  <si>
    <t>4 Earlsworth Court, Earlsworth Road, Ashford, TN24 0DF</t>
  </si>
  <si>
    <t>6 Earlsworth Court, Earlsworth Road, Ashford, TN24 0DF</t>
  </si>
  <si>
    <t>108 Herbert Road, South Willesborough, Ashford, TN24 0DL</t>
  </si>
  <si>
    <t>118 Herbert Road, South Willesborough, Ashford, TN24 0DL</t>
  </si>
  <si>
    <t>93 Royds Road, South Willesborough, Ashford, TN24 0DP</t>
  </si>
  <si>
    <t>95 Royds Road, South Willesborough, Ashford, TN24 0DP</t>
  </si>
  <si>
    <t>74 Royds Road, South Willesborough, Ashford, TN24 0DR</t>
  </si>
  <si>
    <t>10 Orion Way, Willesborough, Ashford, TN24 0DY</t>
  </si>
  <si>
    <t>89 Orion Way, Willesborough, Ashford, TN24 0DZ</t>
  </si>
  <si>
    <t>33 Summer Leeze, Willesborough, Ashford, TN24 0ES</t>
  </si>
  <si>
    <t>12 Wharton Gardens, Ashford, Kent, TN24 0HQ</t>
  </si>
  <si>
    <t>50 Bentley Road, Willesborough, Ashford, TN24 0HR</t>
  </si>
  <si>
    <t>55 Newtown Green, Ashford, Kent, TN24 0PL</t>
  </si>
  <si>
    <t>65 Newtown Green, Ashford, Kent, TN24 0PL</t>
  </si>
  <si>
    <t>75 Newtown Green, Ashford, Kent, TN24 0PL</t>
  </si>
  <si>
    <t>14 Baxendale Court, Newtown, Ashford, TN24 0PT</t>
  </si>
  <si>
    <t>11 East Stour Court, Mabledon Avenue, Ashford, TN24 8FH</t>
  </si>
  <si>
    <t>12 East Stour Court, Mabledon Avenue, Ashford, TN24 8FH</t>
  </si>
  <si>
    <t>110 Beecholme Drive, Kennington, Ashford, TN24 9BZ</t>
  </si>
  <si>
    <t>64 Beecholme Drive, Kennington, Ashford, TN24 9BZ</t>
  </si>
  <si>
    <t>26 Warwick Road, Kennington, Ashford, TN24 9EH</t>
  </si>
  <si>
    <t>1 Beauchamp Close, Kennington, Ashford, TN24 9ER</t>
  </si>
  <si>
    <t>2 Beauchamp Close, Kennington, Ashford, TN24 9ER</t>
  </si>
  <si>
    <t>190 Bybrook Road, Phoenix House), Kennington, Ashford, TN24 9JG</t>
  </si>
  <si>
    <t>5 Dale Walk, Kennington, Ashford, TN24 9PP</t>
  </si>
  <si>
    <t>34 Goteley Mere, Kennington, Ashford, TN24 9PU</t>
  </si>
  <si>
    <t>8 Rectory Way, Kennington, Ashford, TN24 9RE</t>
  </si>
  <si>
    <t>124 Little Chequers, Wye, Ashford, TN25 5DU</t>
  </si>
  <si>
    <t>142 Little Chequers, Wye, Ashford, TN25 5DU</t>
  </si>
  <si>
    <t>1 Farrow Court (Cherry Tree Court), Stanhope Road, Ashford, Kent, TN23 5FT</t>
  </si>
  <si>
    <t>12 Farrow Court (Cherry Tree Court), Stanhope Road, Ashford, Kent, TN23 5FT</t>
  </si>
  <si>
    <t>14 Farrow Court, Stanhope Road, Ashford, Kent, TN23 5FT</t>
  </si>
  <si>
    <t>15 Farrow Court, Stanhope Road, Ashford, Kent, TN23 5FT</t>
  </si>
  <si>
    <t>18 Farrow Court, Stanhope Road, Ashford, Kent, TN23 5FT</t>
  </si>
  <si>
    <t>19 Farrow Court, Stanhope Road, Ashford, Kent, TN23 5FT</t>
  </si>
  <si>
    <t>2 Farrow Court (Cherry Tree Court), Stanhope Road, Ashford, Kent, TN23 5FT</t>
  </si>
  <si>
    <t>21 Farrow Court, Stanhope Road, Ashford, Kent, TN23 5FT</t>
  </si>
  <si>
    <t>22 Farrow Court, Stanhope Road, Ashford, Kent, TN23 5FT</t>
  </si>
  <si>
    <t>23 Farrow Court, Stanhope Road, Ashford, Kent, TN23 5FT</t>
  </si>
  <si>
    <t>25 Farrow Court, Stanhope Road, Ashford, Kent, TN23 5FT</t>
  </si>
  <si>
    <t>26 Farrow Court, Stanhope Road, Ashford, Kent, TN23 5FT</t>
  </si>
  <si>
    <t>27 Farrow Court, Stanhope Road, Ashford, Kent, TN23 5FT</t>
  </si>
  <si>
    <t>28 Farrow Court, Stanhope Road, Ashford, Kent, TN23 5FT</t>
  </si>
  <si>
    <t>3 Farrow Court (Cherry Tree Court), Stanhope Road, Ashford, Kent, TN23 5FT</t>
  </si>
  <si>
    <t>32 Farrow Court, Stanhope Road, Ashford, Kent, TN23 5FT</t>
  </si>
  <si>
    <t>34 Farrow Court, Stanhope Road, Ashford, Kent, TN23 5FT</t>
  </si>
  <si>
    <t>38 Farrow Court, Stanhope Road, Ashford, Kent, TN23 5FT</t>
  </si>
  <si>
    <t>4 Farrow Court (Cherry Tree Court), Stanhope Road, Ashford, Kent, TN23 5FT</t>
  </si>
  <si>
    <t>41 Farrow Court, Stanhope Road, Ashford, Kent, TN23 5FT</t>
  </si>
  <si>
    <t>43 Farrow Court, Stanhope Road, Ashford, Kent, TN23 5FT</t>
  </si>
  <si>
    <t>45 Farrow Court, Stanhope Road, Ashford, Kent, TN23 5FT</t>
  </si>
  <si>
    <t>46 Farrow Court, Stanhope Road, Ashford, Kent, TN23 5FT</t>
  </si>
  <si>
    <t>49 Farrow Court, Stanhope Road, Ashford, Kent, TN23 5FT</t>
  </si>
  <si>
    <t>5 Farrow Court (Cherry Tree Court), Stanhope Road, Ashford, Kent, TN23 5FT</t>
  </si>
  <si>
    <t>50 Farrow Court, Stanhope Road, Ashford, Kent, TN23 5FT</t>
  </si>
  <si>
    <t>52 Farrow Court, Stanhope Road, Ashford, Kent, TN23 5FT</t>
  </si>
  <si>
    <t>53 Farrow Court, Stanhope Road, Ashford, Kent, TN23 5FT</t>
  </si>
  <si>
    <t>55 Farrow Court, Stanhope Road, Ashford, Kent, TN23 5FT</t>
  </si>
  <si>
    <t>56 Farrow Court, Stanhope Road, Ashford, Kent, TN23 5FT</t>
  </si>
  <si>
    <t>6 Farrow Court (Cherry Tree Court), Stanhope Road, Ashford, Kent, TN23 5FT</t>
  </si>
  <si>
    <t>60 Farrow Court, Stanhope Road, Ashford, Kent, TN23 5FT</t>
  </si>
  <si>
    <t>62 Farrow Court, Stanhope Road, Ashford, Kent, TN23 5FT</t>
  </si>
  <si>
    <t>63 Farrow Court, Stanhope Road, Ashford, Kent, TN23 5FT</t>
  </si>
  <si>
    <t>65 Farrow Court, Stanhope Road, Ashford, Kent, TN23 5FT</t>
  </si>
  <si>
    <t>66 Farrow Court, Stanhope Road, Ashford, Kent, TN23 5FT</t>
  </si>
  <si>
    <t>67 Farrow Court, Stanhope Road, Ashford, Kent, TN23 5FT</t>
  </si>
  <si>
    <t>7 Farrow Court (Cherry Tree Court), Stanhope Road, Ashford, Kent, TN23 5FT</t>
  </si>
  <si>
    <t>71 Farrow Court, Stanhope Road, Ashford, Kent, TN23 5FT</t>
  </si>
  <si>
    <t>73 Farrow Court, Stanhope Road, Ashford, Kent, TN23 5FT</t>
  </si>
  <si>
    <t>74 Farrow Court, Stanhope Road, Ashford, Kent, TN23 5FT</t>
  </si>
  <si>
    <t>76 Farrow Court, Stanhope Road, Ashford, Kent, TN23 5FT</t>
  </si>
  <si>
    <t>77 Farrow Court, Stanhope Road, Ashford, Kent, TN23 5FT</t>
  </si>
  <si>
    <t>78 Farrow Court, Stanhope Road, Ashford, Kent, TN23 5FT</t>
  </si>
  <si>
    <t>79 Farrow Court, Stanhope Road, Ashford, Kent, TN23 5FT</t>
  </si>
  <si>
    <t>8 Farrow Court (Cherry Tree Court), Stanhope Road, Ashford, Kent, TN23 5FT</t>
  </si>
  <si>
    <t>81 Farrow Court, Stanhope Road, Ashford, Kent, TN23 5FT</t>
  </si>
  <si>
    <t>82 Farrow Court, Stanhope Road, Ashford, Kent, TN23 5FT</t>
  </si>
  <si>
    <t>83 Farrow Court, Stanhope Road, Ashford, Kent, TN23 5FT</t>
  </si>
  <si>
    <t>84 Farrow Court, Stanhope Road, Ashford, Kent, TN23 5FT</t>
  </si>
  <si>
    <t>85 Farrow Court, Stanhope Road, Ashford, Kent, TN23 5FT</t>
  </si>
  <si>
    <t>89 Farrow Court, Stanhope Road, Ashford, Kent, TN23 5FT</t>
  </si>
  <si>
    <t>9 Farrow Court (Cherry Tree Court), Stanhope Road, Ashford, Kent, TN23 5FT</t>
  </si>
  <si>
    <t>92 Farrow Court, Stanhope Road, Ashford, Kent, TN23 5FT</t>
  </si>
  <si>
    <t>93 Farrow Court, Stanhope Road, Ashford, Kent, TN23 5FT</t>
  </si>
  <si>
    <t>94 Farrow Court, Stanhope Road, Ashford, Kent, TN23 5FT</t>
  </si>
  <si>
    <t>51 Stour Heights, Wellesley Road, Ashford, Kent, TN24 8FD</t>
  </si>
  <si>
    <t>22 Singleton Road, Great Chart, Ashford, TN23 3BB</t>
  </si>
  <si>
    <t>23 Repton Manor Road, Ashford, Kent, TN23 3HA</t>
  </si>
  <si>
    <t>29 Repton Manor Road, Ashford, Kent, TN23 3HN</t>
  </si>
  <si>
    <t>51 Repton Manor, Road, Ashford, Kent, TN23 3HN</t>
  </si>
  <si>
    <t>35 Littlebrook Road, Ashford, Kent, TN23 3HP</t>
  </si>
  <si>
    <t>12 Chart Road, Ashford, Kent, TN23 3HS</t>
  </si>
  <si>
    <t>2 Littlebrook Close, Ashford, Kent, TN23 3LS</t>
  </si>
  <si>
    <t>10 Berry Place, South Ashford, Kent, TN23 4AS</t>
  </si>
  <si>
    <t>28 Berry Place, South Ashford, Kent, TN23 4AS</t>
  </si>
  <si>
    <t>4 Brookfield Road, South Ashford, Kent, TN23 4EY</t>
  </si>
  <si>
    <t>26 Cygnet Way, Watercress Farm, Ashford, TN23 4GF</t>
  </si>
  <si>
    <t>130 Brookfield Road, South Ashford, Kent, TN23 4HF</t>
  </si>
  <si>
    <t>18 Langholm Road, Ashford, Kent, TN23 4NL</t>
  </si>
  <si>
    <t>26 Beaver Lane, South Ashford, Kent, TN23 4NP</t>
  </si>
  <si>
    <t>17 Beaver Lane, South Ashford, Kent, TN23 4NQ</t>
  </si>
  <si>
    <t>11 Banks Road, Ashford, Kent, TN23 4NR</t>
  </si>
  <si>
    <t>10 Kither Road, Ashford, Kent, TN23 4NW</t>
  </si>
  <si>
    <t>3 Kither Road, Ashford, Kent, TN23 4NW</t>
  </si>
  <si>
    <t>6 Oak Tree Road, Ashford, Kent, TN23 4QR</t>
  </si>
  <si>
    <t>20 Little Knoll, Ashford, Kent, TN23 4QS</t>
  </si>
  <si>
    <t>8 Little Knoll, Ashford, Kent, TN23 4QS</t>
  </si>
  <si>
    <t>9 Harper Road, Ashford, Kent, TN23 4QU</t>
  </si>
  <si>
    <t>13 Old Pond, Road, Ashford, Kent, TN23 4QX</t>
  </si>
  <si>
    <t>4 Old Pond Road, Ashford, Kent, TN23 4QX</t>
  </si>
  <si>
    <t>36 Noakes Meadow, Ashford, Kent, TN23 4QZ</t>
  </si>
  <si>
    <t>49 Noakes Meadow, Ashford, Kent, TN23 4QZ</t>
  </si>
  <si>
    <t>71 Noakes Meadow, Ashford, Kent, TN23 4RA</t>
  </si>
  <si>
    <t>2 Allen Field, South Ashford, Kent, TN23 4RE</t>
  </si>
  <si>
    <t>20 Barnett Field, South Ashford, Kent, TN23 4RG</t>
  </si>
  <si>
    <t>25 Barnett Field, South Ashford, Kent, TN23 4RG</t>
  </si>
  <si>
    <t>35 Meadowsweet House, Hackfield, Ashford, TN23 4XA</t>
  </si>
  <si>
    <t>48 Meadowsweet House, Hackfield, Ashford, TN23 4XA</t>
  </si>
  <si>
    <t>9 Willow House, Watercress Farm, Ashford, TN23 4XA</t>
  </si>
  <si>
    <t>24 Heron House, Baileys Field, Ashford, TN23 4XE</t>
  </si>
  <si>
    <t>26 Heron House, Baileys Field, Ashford, TN23 4XE</t>
  </si>
  <si>
    <t>29 Heron House, Baileys Field, Ashford, TN23 4XE</t>
  </si>
  <si>
    <t>52 Alder House, Baileys Field, Ashford, TN23 4XE</t>
  </si>
  <si>
    <t>59 Alder House, Baileys Field, Ashford, TN23 4XE</t>
  </si>
  <si>
    <t>61 Alder House, Baileys Field, Ashford, TN23 4XE</t>
  </si>
  <si>
    <t>94 Clockhouse, Ashford, Kent, TN23 4XF</t>
  </si>
  <si>
    <t>15 Kingfisher House, Ford Way, Ashford, TN23 4XG</t>
  </si>
  <si>
    <t>7 Kingfisher House, Ford Way, Ashford, TN23 4XG</t>
  </si>
  <si>
    <t>9 Stour Close, Ashford, Kent, TN23 4XQ</t>
  </si>
  <si>
    <t>35 Cryol Road, Ashford, Kent, TN23 5AR</t>
  </si>
  <si>
    <t>66 Cryol Road, Ashford, Kent, TN23 5AR</t>
  </si>
  <si>
    <t>72 Cryol Road, Ashford, Kent, TN23 5AR</t>
  </si>
  <si>
    <t>19 St Annes, Road, Ashford, Kent, TN23 5AU</t>
  </si>
  <si>
    <t>3 St Annes Road, Ashford, Kent, TN23 5AU</t>
  </si>
  <si>
    <t>131 St Stephens Walk, Ashford, Kent, TN23 5BA</t>
  </si>
  <si>
    <t>103 St Stephens Walk, Ashford, Kent, TN23 5BE</t>
  </si>
  <si>
    <t>83 St Stephens Walk, Ashford, Kent, TN23 5BE</t>
  </si>
  <si>
    <t>1C Simons Avenue, Ashford, Kent, TN23 5BH</t>
  </si>
  <si>
    <t>51 Essetford Road, Ashford, Kent, TN23 5BP</t>
  </si>
  <si>
    <t>5 Essetford Road, Ashford, Kent, TN23 5BS</t>
  </si>
  <si>
    <t>10 Arcon Close, Ashford, Kent, TN23 5BW</t>
  </si>
  <si>
    <t>18 Arcon Close, Ashford, Kent, TN23 5BW</t>
  </si>
  <si>
    <t>9 Arcon Road, Ashford, Kent, TN23 5BX</t>
  </si>
  <si>
    <t>57 Arcon Road, Ashford, Kent, TN23 5BZ</t>
  </si>
  <si>
    <t>62 Arcon Road, Ashford, Kent, TN23 5BZ</t>
  </si>
  <si>
    <t>84 Cleves Way, South Ashford, Kent, TN23 5DF</t>
  </si>
  <si>
    <t>107 Cleves Way, South Ashford, Kent, TN23 5DG</t>
  </si>
  <si>
    <t>55 Cleves Way, South Ashford, Kent, TN23 5DG</t>
  </si>
  <si>
    <t>57 Cleves Way, South Ashford, Kent, TN23 5DG</t>
  </si>
  <si>
    <t>23 Crownfield Road, Ashford, Kent, TN23 5ED</t>
  </si>
  <si>
    <t>3 Cross Stile, Ashford, Kent, TN23 5EH</t>
  </si>
  <si>
    <t>7A Brookfield Court, South Ashford, Kent, TN23 5ER</t>
  </si>
  <si>
    <t>5 Cryol Place, Ashford, Kent, TN23 5FQ</t>
  </si>
  <si>
    <t>50 Court Wurtin, Beaver Lane, Ashford, TN23 5NH</t>
  </si>
  <si>
    <t>58 Court Wurtin, Beaver Lane, Ashford, TN23 5NH</t>
  </si>
  <si>
    <t>157 Beaver Lane, South Ashford, Kent, TN23 5NX</t>
  </si>
  <si>
    <t>161 Beaver Lane, South Ashford, Kent, TN23 5NX</t>
  </si>
  <si>
    <t>211 Beaver Lane, South Ashford, Kent, TN23 5PA</t>
  </si>
  <si>
    <t>213 Beaver Lane, South Ashford, Kent, TN23 5PA</t>
  </si>
  <si>
    <t>235 Beaver Lane, South Ashford, Kent, TN23 5PA</t>
  </si>
  <si>
    <t>253 Beaver Lane, South Ashford, Kent, TN23 5PA</t>
  </si>
  <si>
    <t>187 Beaver Lane, South Ashford, Kent, TN23 5PD</t>
  </si>
  <si>
    <t>189 Beaver Lane, South Ashford, Kent, TN23 5PD</t>
  </si>
  <si>
    <t>193 Beaver Lane, South Ashford, Kent, TN23 5PD</t>
  </si>
  <si>
    <t>197 Beaver Lane, South Ashford, Kent, TN23 5PD</t>
  </si>
  <si>
    <t>208 Beaver Lane, South Ashford, Kent, TN23 5PF</t>
  </si>
  <si>
    <t>272 Beaver Lane, South Ashford, Kent, TN23 5PG</t>
  </si>
  <si>
    <t>12 Gorse Mead, South Ashford, Kent, TN23 5PN</t>
  </si>
  <si>
    <t>37 Flaxpond Road, Ashford, Kent, TN23 5PP</t>
  </si>
  <si>
    <t>51 Flaxpond Road, Ashford, Kent, TN23 5PP</t>
  </si>
  <si>
    <t>52 Flaxpond Road, Ashford, Kent, TN23 5PP</t>
  </si>
  <si>
    <t>57 Flaxpond Road, Ashford, Kent, TN23 5PP</t>
  </si>
  <si>
    <t>59 Flaxpond Road, Ashford, Kent, TN23 5PP</t>
  </si>
  <si>
    <t>4 Fostall Green, Ashford, Kent, TN23 5PS</t>
  </si>
  <si>
    <t>35 Tournay Close, Ashford, Kent, TN23 5PT</t>
  </si>
  <si>
    <t>16 Crundale Close, Ashford, Kent, TN23 5RP</t>
  </si>
  <si>
    <t>17 Crundale Close, Ashford, Kent, TN23 5RP</t>
  </si>
  <si>
    <t>21 Crundale Close, Stanhope, Ashford, TN23 5RP</t>
  </si>
  <si>
    <t>26 Crundale Close, Ashford, Kent, TN23 5RP</t>
  </si>
  <si>
    <t>12 Eastry Close, Ashford, Kent, TN23 5RS</t>
  </si>
  <si>
    <t>30 Sheldwich Close, Ashford, Kent, TN23 5RX</t>
  </si>
  <si>
    <t>32 Lynsted Close, Ashford, Kent, TN23 5RY</t>
  </si>
  <si>
    <t>58 Lynsted Close, Ashford, Kent, TN23 5RY</t>
  </si>
  <si>
    <t>59 Lynsted Close, Ashford, Kent, TN23 5RY</t>
  </si>
  <si>
    <t>62 Lynsted Close, Ashford, Kent, TN23 5RY</t>
  </si>
  <si>
    <t>72 Lynsted Close, Ashford, Kent, TN23 5RY</t>
  </si>
  <si>
    <t>86 Lynsted Close, Ashford, Kent, TN23 5RY</t>
  </si>
  <si>
    <t>90 Lynsted Close, Ashford, Kent, TN23 5RY</t>
  </si>
  <si>
    <t>28 Lynsted Close, Ashford, Kent, TN23 5RZ</t>
  </si>
  <si>
    <t>30 Lynsted Close, Ashford, Kent, TN23 5RZ</t>
  </si>
  <si>
    <t>33 Lynsted Close, Ashford, Kent, TN23 5RZ</t>
  </si>
  <si>
    <t>45 Lynsted Close, Ashford, Kent, TN23 5RZ</t>
  </si>
  <si>
    <t>46 Lynsted Close, Ashford, Kent, TN23 5RZ</t>
  </si>
  <si>
    <t>43 Luddenham Close, Ashford, Kent, TN23 5SD</t>
  </si>
  <si>
    <t>10 Luddenham Close, Ashford, Kent, TN23 5SE</t>
  </si>
  <si>
    <t>24 Luddenham Close, Ashford, Kent, TN23 5SE</t>
  </si>
  <si>
    <t>3 Luddenham Close, Ashford, Kent, TN23 5SE</t>
  </si>
  <si>
    <t>34 Luddenham Close, Ashford, Kent, TN23 5SE</t>
  </si>
  <si>
    <t>45 Luddenham Close, Ashford, Kent, TN23 5SE</t>
  </si>
  <si>
    <t>6 Luddenham Close, Ashford, Kent, TN23 5SE</t>
  </si>
  <si>
    <t>7 Luddenham Close, Ashford, Kent, TN23 5SE</t>
  </si>
  <si>
    <t>150 Leaveland Close, Ashford, Kent, TN23 5SJ</t>
  </si>
  <si>
    <t>153 Leaveland Close, Ashford, Kent, TN23 5SJ</t>
  </si>
  <si>
    <t>35 Leaveland Close, Ashford, Kent, TN23 5SL</t>
  </si>
  <si>
    <t>37 Leaveland Close, Ashford, Kent, TN23 5SL</t>
  </si>
  <si>
    <t>60 Leaveland Close, Ashford, Kent, TN23 5SL</t>
  </si>
  <si>
    <t>62 Leaveland Close, Ashford, Kent, TN23 5SL</t>
  </si>
  <si>
    <t>64 Leaveland Close, Ashford, Kent, TN23 5SL</t>
  </si>
  <si>
    <t>65 Leaveland Close, Ashford, Kent, TN23 5SL</t>
  </si>
  <si>
    <t>85 Leaveland Close, Ashford, Kent, TN23 5SN</t>
  </si>
  <si>
    <t>88 Leaveland Close, Ashford, Kent, TN23 5SN</t>
  </si>
  <si>
    <t>14 Brenchley Close, Ashford, Kent, Â TN23 5SP</t>
  </si>
  <si>
    <t>42 Bredgar Close, Ashford, Kent, TN23 5SQ</t>
  </si>
  <si>
    <t>47 Bredgar Close, Ashford, Kent, TN23 5SQ</t>
  </si>
  <si>
    <t>51 Bredgar Close, Ashford, Kent, TN23 5SQ</t>
  </si>
  <si>
    <t>55 Bredgar Close, Ashford, Kent, TN23 5SQ</t>
  </si>
  <si>
    <t>56 Bredgar Close, Ashford, Kent, TN23 5SQ</t>
  </si>
  <si>
    <t>57 Bredgar Close, Ashford, Kent, TN23 5SQ</t>
  </si>
  <si>
    <t>62 Bredgar Close, Ashford, Kent, TN23 5SQ</t>
  </si>
  <si>
    <t>65 Bredgar Close, Ashford, Kent, TN23 5SQ</t>
  </si>
  <si>
    <t>67 Bredgar Close, Ashford, Kent, TN23 5SQ</t>
  </si>
  <si>
    <t>71 Bredgar Close, Ashford, Kent, TN23 5SQ</t>
  </si>
  <si>
    <t>75 Bredgar Close, Ashford, Kent, TN23 5SQ</t>
  </si>
  <si>
    <t>85 Bredgar Close, Ashford, Kent, TN23 5SQ</t>
  </si>
  <si>
    <t>87 Bredgar Close, Ashford, Kent, TN23 5SQ</t>
  </si>
  <si>
    <t>92 Bredgar Close, Ashford, Kent, TN23 5SQ</t>
  </si>
  <si>
    <t>2 Kilndown Close, Ashford, Kent, TN23 5SU</t>
  </si>
  <si>
    <t>6 Kilndown Close, Ashford, Kent, TN23 5SU</t>
  </si>
  <si>
    <t>69 Kilndown Close, Ashford, Kent, TN23 5SU</t>
  </si>
  <si>
    <t>7 Kilndown Close, Ashford, Kent, TN23 5SU</t>
  </si>
  <si>
    <t>70 Kilndown Close, Ashford, Kent, TN23 5SU</t>
  </si>
  <si>
    <t>75 Kilndown Close, Ashford, Kent, TN23 5SU</t>
  </si>
  <si>
    <t>8 Kilndown Close, Ashford, Kent, TN23 5SU</t>
  </si>
  <si>
    <t>86 Kilndown Close, Ashford, Kent, TN23 5SU</t>
  </si>
  <si>
    <t>8 Leaveland Close, Ashford, Kent, TN23 5SW</t>
  </si>
  <si>
    <t>10 Frittenden Close, Ashford, Kent, TN23 5SX</t>
  </si>
  <si>
    <t>12 Frittenden Close, Ashford, Kent, TN23 5SX</t>
  </si>
  <si>
    <t>13 Frittenden Close, Ashford, Kent, TN23 5SX</t>
  </si>
  <si>
    <t>14 Frittenden Close, Ashford, Kent, TN23 5SX</t>
  </si>
  <si>
    <t>16 Frittenden Close, Ashford, Kent, TN23 5SX</t>
  </si>
  <si>
    <t>18 Frittenden Close, Ashford, Kent, TN23 5SX</t>
  </si>
  <si>
    <t>22 Frittenden Close, Ashford, Kent, TN23 5SX</t>
  </si>
  <si>
    <t>26 Frittenden Close, Ashford, Kent, TN23 5SX</t>
  </si>
  <si>
    <t>29 Frittenden Close, Ashford, Kent, TN23 5SX</t>
  </si>
  <si>
    <t>30 Frittenden Close, Ashford, Kent, TN23 5SX</t>
  </si>
  <si>
    <t>31 Frittenden Close, Ashford, Kent, TN23 5SX</t>
  </si>
  <si>
    <t>39 Frittenden Close, Ashford, Kent, TN23 5SX</t>
  </si>
  <si>
    <t>52 Frittenden Close, Ashford, Kent, TN23 5SX</t>
  </si>
  <si>
    <t>10 Badlesmere Close, Ashford, Kent, TN23 5TA</t>
  </si>
  <si>
    <t>15 Badlesmere Close, Ashford, Kent, TN23 5TA</t>
  </si>
  <si>
    <t>22 Badlesmere Close, Ashford, Kent, TN23 5TA</t>
  </si>
  <si>
    <t>32 Badlesmere Close, Ashford, Kent, TN23 5TA</t>
  </si>
  <si>
    <t>38 Badlesmere Close, Ashford, Kent, TN23 5TA</t>
  </si>
  <si>
    <t>40 Badlesmere Close, Ashford, Kent, TN23 5TA</t>
  </si>
  <si>
    <t>48 Badlesmere Close, Ashford, TN23 5TA</t>
  </si>
  <si>
    <t>8 Badlesmere Close, Ashford, Kent, TN23 5TA</t>
  </si>
  <si>
    <t>16 Newenden Close, Ashford, Kent, TN23 5TB</t>
  </si>
  <si>
    <t>26 Newenden Close, Ashford, Kent, TN23 5TB</t>
  </si>
  <si>
    <t>27 Newenden Close, Ashford, Kent, TN23 5TB</t>
  </si>
  <si>
    <t>4 Newenden Close, Ashford, Kent, TN23 5TB</t>
  </si>
  <si>
    <t>5 Newenden Close, Ashford, Kent, TN23 5TB</t>
  </si>
  <si>
    <t>41 Newenden Close, Ashford, Kent, TN23 5TD</t>
  </si>
  <si>
    <t>44 Newenden Close, Ashford, Kent, TN23 5TD</t>
  </si>
  <si>
    <t>46 Newenden Close, Ashford, Kent, TN23 5TD</t>
  </si>
  <si>
    <t>49 Newenden Close, Ashford, Kent, TN23 5TD</t>
  </si>
  <si>
    <t>52 Newenden Close, Ashford, Kent, TN23 5TD</t>
  </si>
  <si>
    <t>60 Newenden Close, Ashford, Kent, TN23 5TD</t>
  </si>
  <si>
    <t>68 Newenden Close, Ashford, Kent, TN23 5TD</t>
  </si>
  <si>
    <t>69 Newenden Close, Ashford, Kent, TN23 5TD</t>
  </si>
  <si>
    <t>103 Newenden Close, Ashford, Kent, TN23 5TE</t>
  </si>
  <si>
    <t>74 Newenden Close, Ashford, Kent, TN23 5TE</t>
  </si>
  <si>
    <t>76 Newenden Close, Ashford, Kent, TN23 5TE</t>
  </si>
  <si>
    <t>83 Newenden Close, Ashford, Kent, TN23 5TE</t>
  </si>
  <si>
    <t>86 Newenden Close, Ashford, Kent, TN23 5TE</t>
  </si>
  <si>
    <t>88 Newenden Close, Ashford, Kent, TN23 5TE</t>
  </si>
  <si>
    <t>123 Newenden Close, Ashford, Kent, TN23 5TF</t>
  </si>
  <si>
    <t>129 Newenden Close, Ashford, Kent, TN23 5TF</t>
  </si>
  <si>
    <t>139 Newenden Close, Ashford, Kent, TN23 5TF</t>
  </si>
  <si>
    <t>141 Newenden Close, Ashford, Kent, TN23 5TF</t>
  </si>
  <si>
    <t>61 Otterden Close, Ashford, Kent, TN23 5TH</t>
  </si>
  <si>
    <t>62 Otterden Close, Ashford, Kent, TN23 5TH</t>
  </si>
  <si>
    <t>65 Otterden Close, Ashford, Kent, TN23 5TH</t>
  </si>
  <si>
    <t>66 Otterden Close, Ashford, Kent, TN23 5TH</t>
  </si>
  <si>
    <t>106 Speldhurst Close, Ashford, Kent, TN23 5TN</t>
  </si>
  <si>
    <t>73 Speldhurst Close, Ashford, Kent, TN23 5TN</t>
  </si>
  <si>
    <t>128 Speldhurst Close, Ashford, Kent, TN23 5TP</t>
  </si>
  <si>
    <t>136 Speldhurst Close, Ashford, Kent, TN23 5TP</t>
  </si>
  <si>
    <t>141 Speldhurst Close, Ashford, Kent, TN23 5TP</t>
  </si>
  <si>
    <t>143 Speldhurst Close, Ashford, Kent, TN23 5TP</t>
  </si>
  <si>
    <t>145 Speldhurst Close, Ashford, Kent, TN23 5TP</t>
  </si>
  <si>
    <t>147 Speldhurst Close, Ashford, Kent, TN23 5TP</t>
  </si>
  <si>
    <t>37 Otterden Close, Ashford, Kent, TN23 5TQ</t>
  </si>
  <si>
    <t>50 Otterden Close, Ashford, Kent, TN23 5TQ</t>
  </si>
  <si>
    <t>156 Speldhurst Close, Ashford, Kent, TN23 5TR</t>
  </si>
  <si>
    <t>160 Speldhurst Close, Ashford, Kent, TN23 5TR</t>
  </si>
  <si>
    <t>168 Speldhurst Close, Ashford, Kent, TN23 5TR</t>
  </si>
  <si>
    <t>169 Speldhurst Close, Ashford, Kent, TN23 5TR</t>
  </si>
  <si>
    <t>182 Speldhurst Close, Ashford, Kent, TN23 5TR</t>
  </si>
  <si>
    <t>94 Speldhurst Close, Ashford, Kent, TN23 5TR</t>
  </si>
  <si>
    <t>191 Speldhurst Close, Ashford, Kent, TN23 5TS</t>
  </si>
  <si>
    <t>195 Speldhurst Close, Ashford, Kent, TN23 5TS</t>
  </si>
  <si>
    <t>117 Speldhurst Close, Ashford, Kent, TN23 5TW</t>
  </si>
  <si>
    <t>15 Askes Court, Singleton, Ashford, TN23 5UU</t>
  </si>
  <si>
    <t>10 Lewis Court, Beaver Lane, Ashford, TN23 5WX</t>
  </si>
  <si>
    <t>5 Lewis Court, Beaver Lane, Ashford, TN23 5WX</t>
  </si>
  <si>
    <t>55 Kingsnorth Road, Ashford, Kent, TN23 6HZ</t>
  </si>
  <si>
    <t>5 Knock Road, Ashford, Kent, TN23 6JA</t>
  </si>
  <si>
    <t>23 Mortimer Close, Ashford, Kent, TN23 6JF</t>
  </si>
  <si>
    <t>35A Rigden Road, Ashford, Kent, TN23 6JG</t>
  </si>
  <si>
    <t>14 Denness Road, Ashford, Kent, TN23 6JH</t>
  </si>
  <si>
    <t>16 Denness Road, Ashford, Kent, TN23 6JH</t>
  </si>
  <si>
    <t>2 Denness Road, Ashford, Kent, TN23 6JH</t>
  </si>
  <si>
    <t>24 Denness Road, Ashford, Kent, TN23 6JH</t>
  </si>
  <si>
    <t>12 Hampden Road, Ashford, Kent, TN23 6JL</t>
  </si>
  <si>
    <t>34 Hampden Road, Ashford, Kent, TN23 6JL</t>
  </si>
  <si>
    <t>41 Hampden Road, Ashford, Kent, TN23 6JN</t>
  </si>
  <si>
    <t>12 Austin Road, Ashford, Kent, TN23 6JP</t>
  </si>
  <si>
    <t>6 Austin Road, Ashford, Kent, TN23 6JP</t>
  </si>
  <si>
    <t>8 Austin Road, Ashford, Kent, TN23 6JP</t>
  </si>
  <si>
    <t>11 Tennyson Road, Ashford, Kent, TN23 6LP</t>
  </si>
  <si>
    <t>15 Tennyson Road, Ashford, Kent, TN23 6LP</t>
  </si>
  <si>
    <t>26A Tennyson, Road, Ashford, Kent, TN23 6LP</t>
  </si>
  <si>
    <t>40 Tennyson Road, Ashford, Kent, TN23 6LP</t>
  </si>
  <si>
    <t>29 Tennyson Road, Ashford, Kent, TN23 6LR</t>
  </si>
  <si>
    <t>59C Tennyson Road, Ashford, Kent, TN23 6LR</t>
  </si>
  <si>
    <t>64 Tennyson Road, Ashford, Kent, TN23 6LR</t>
  </si>
  <si>
    <t>12 Park Place, Ashford, Kent, TN23 6SL</t>
  </si>
  <si>
    <t>14 Park Place, Ashford, Kent, TN23 6SL</t>
  </si>
  <si>
    <t>22 Park Place, Ashford, Kent, TN23 6SL</t>
  </si>
  <si>
    <t>28 Park Place, Ashford, Kent, TN23 6SL</t>
  </si>
  <si>
    <t>228 Beaver Road, Ashford, Kent, TN23 7SW</t>
  </si>
  <si>
    <t>10 Forrester Place, Torrington Road, Ashford, TN23 7TH</t>
  </si>
  <si>
    <t>14 Forrester Place, Torrington Road, Ashford, TN23 7TH</t>
  </si>
  <si>
    <t>23 Musgrove, Ashford, Kent, TN23 7UN</t>
  </si>
  <si>
    <t>4 Musgrove, Ashford, Kent, TN23 7UW</t>
  </si>
  <si>
    <t>18 Waterman House, Godfrey Walk, Ashford, TN23 7XF</t>
  </si>
  <si>
    <t>20 Waterman House, Godfrey Walk, Ashford, TN23 7XF</t>
  </si>
  <si>
    <t>6 Stonebridge Cottages, Godfrey Walk, Ashford, TN23 7XL</t>
  </si>
  <si>
    <t>1 Trumpet House, Godfrey Walk, Ashford, TN23 7XQ</t>
  </si>
  <si>
    <t>5 Waterside, Willesborough, Ashford, TN24 0AX</t>
  </si>
  <si>
    <t>2 Bath Road, South Willesborough, Ashford, TN24 0BJ</t>
  </si>
  <si>
    <t>12 Albion Place, Willesborough, Ashford, TN24 0BU</t>
  </si>
  <si>
    <t>73 Royds Road, South Willesborough, Ashford, TN24 0DP</t>
  </si>
  <si>
    <t>10 Bushy Royds, South Willesborough, Ashford, TN24 0DS</t>
  </si>
  <si>
    <t>12 Bushy Royds, South Willesborough, Ashford, TN24 0DS</t>
  </si>
  <si>
    <t>13 Bushy Royds, South Willesborough, Ashford, TN24 0DS</t>
  </si>
  <si>
    <t>15 Bushy Royds, South Willesborough, Ashford, TN24 0DS</t>
  </si>
  <si>
    <t>21 Bushy Royds, South Willesborough, Ashford, TN24 0DS</t>
  </si>
  <si>
    <t>22 Bushy Royds, South Willesborough, Ashford, TN24 0DS</t>
  </si>
  <si>
    <t>23 Bushy Royds, South Willesborough, Ashford, TN24 0DS</t>
  </si>
  <si>
    <t>28 Bushy Royds, South Willesborough, Ashford, TN24 0DS</t>
  </si>
  <si>
    <t>3 Bushy Royds, South Willesborough, Ashford, TN24 0DS</t>
  </si>
  <si>
    <t>30 Bushy Royds, South Willesborough, Ashford, TN24 0DS</t>
  </si>
  <si>
    <t>31 Bushy Royds, South Willesborough, Ashford, TN24 0DS</t>
  </si>
  <si>
    <t>39 Bushy Royds, South Willesborough, Ashford, TN24 0DS</t>
  </si>
  <si>
    <t>42 Bushy Royds, South Willesborough, Ashford, TN24 0DS</t>
  </si>
  <si>
    <t>43 Bushy Royds, South Willesborough, Ashford, TN24 0DS</t>
  </si>
  <si>
    <t>48 Bushy Royds, South Willesborough, Ashford, TN24 0DS</t>
  </si>
  <si>
    <t>54 Bushy Royds, South Willesborough, Ashford, TN24 0DS</t>
  </si>
  <si>
    <t>55 Bushy Royds, South Willesborough, Ashford, TN24 0DS</t>
  </si>
  <si>
    <t>144 Osborne Road, Willesborough, Ashford, TN24 0DU</t>
  </si>
  <si>
    <t>154 Osborne Road, Willesborough, Ashford, TN24 0DU</t>
  </si>
  <si>
    <t>156 Osborne Road, Willesborough, Ashford, TN24 0DU</t>
  </si>
  <si>
    <t>162 Osborne Road, Willesborough, Ashford, TN24 0DU</t>
  </si>
  <si>
    <t>164 Osborne Road, Willesborough, Ashford, TN24 0DU</t>
  </si>
  <si>
    <t>166 Osborne Road, Willesborough, Ashford, TN24 0DU</t>
  </si>
  <si>
    <t>184 Osborne Road, Willesborough, Ashford, TN24 0DU</t>
  </si>
  <si>
    <t>15 Blake Court, Willesborough, Ashford, TN24 0DX</t>
  </si>
  <si>
    <t>17 Blake Court, Willesborough, Ashford, TN24 0DX</t>
  </si>
  <si>
    <t>3 Blake Court, Willesborough, Ashford, TN24 0DX</t>
  </si>
  <si>
    <t>5 Blake Court, Willesborough, Ashford, TN24 0DX</t>
  </si>
  <si>
    <t>11 Orion Way, Willesborough, Ashford, TN24 0DY</t>
  </si>
  <si>
    <t>14 Orion Way, Willesborough, Ashford, TN24 0DY</t>
  </si>
  <si>
    <t>17 Orion Way, Willesborough, Ashford, TN24 0DY</t>
  </si>
  <si>
    <t>31 Orion Way, Willesborough, Ashford, TN24 0DY</t>
  </si>
  <si>
    <t>34 Orion Way, Willesborough, Ashford, TN24 0DY</t>
  </si>
  <si>
    <t>40 Orion Way, Willesborough, Ashford, TN24 0DY</t>
  </si>
  <si>
    <t>45 Orion Way, Willesborough, Ashford, TN24 0DY</t>
  </si>
  <si>
    <t>46 Orion Way, Willesborough, Ashford, TN24 0DY</t>
  </si>
  <si>
    <t>5 Orion Way, Willesborough, Ashford, TN24 0DY</t>
  </si>
  <si>
    <t>52 Orion Way, Willesborough, Ashford, TN24 0DY</t>
  </si>
  <si>
    <t>53 Orion Way, Willesborough, Ashford, TN24 0DY</t>
  </si>
  <si>
    <t>57 Orion Way, Willesborough, Ashford, TN24 0DY</t>
  </si>
  <si>
    <t>7 Orion Way, Willesborough, Ashford, TN24 0DY</t>
  </si>
  <si>
    <t>9 Orion Way, Willesborough, Ashford, TN24 0DY</t>
  </si>
  <si>
    <t>102 Orion Way, Willesborough, Ashford, TN24 0DZ</t>
  </si>
  <si>
    <t>106 Orion Way, Willesborough, Ashford, TN24 0DZ</t>
  </si>
  <si>
    <t>77 Orion Way, Willesborough, Ashford, TN24 0DZ</t>
  </si>
  <si>
    <t>79 Orion Way, Willesborough, Ashford, TN24 0DZ</t>
  </si>
  <si>
    <t>81 Orion Way, Willesborough, Ashford, TN24 0DZ</t>
  </si>
  <si>
    <t>82 Orion Way, Willesborough, Ashford, TN24 0DZ</t>
  </si>
  <si>
    <t>85 Orion Way, Willesborough, Ashford, TN24 0DZ</t>
  </si>
  <si>
    <t>86 Orion Way, Willesborough, Ashford, TN24 0DZ</t>
  </si>
  <si>
    <t>87 Orion Way, Willesborough, Ashford, TN24 0DZ</t>
  </si>
  <si>
    <t>90 Orion Way, Willesborough, Ashford, TN24 0DZ</t>
  </si>
  <si>
    <t>91C Orion Way, Willesborough, Ashford, TN24 0DZ</t>
  </si>
  <si>
    <t>92A Orion Way, Willesborough, Ashford, TN24 0DZ</t>
  </si>
  <si>
    <t>92B Orion Way, Willesborough, Ashford, TN24 0DZ</t>
  </si>
  <si>
    <t>99 Orion Way, Willesborough, Ashford, TN24 0DZ</t>
  </si>
  <si>
    <t>3 Camden Terrace, Ashford, Kent, TN24 0EA</t>
  </si>
  <si>
    <t>43 Osborne Road, Willesborough, Ashford, TN24 0EF</t>
  </si>
  <si>
    <t>63 Osborne Road, Willesborough, Ashford, TN24 0EF</t>
  </si>
  <si>
    <t>129 Osborne Road, Willesborough, Ashford, TN24 0EH</t>
  </si>
  <si>
    <t>204 Osborne Road, Willesborough, Ashford, TN24 0EJ</t>
  </si>
  <si>
    <t>210 Osborne Road, Willesborough, Ashford, TN24 0EJ</t>
  </si>
  <si>
    <t>218 Osborne Road, Willesborough, Ashford, TN24 0EJ</t>
  </si>
  <si>
    <t>10 Mill View, Willesborough, Ashford, TN24 0EL</t>
  </si>
  <si>
    <t>10 Milne Road, Ashford, Kent, TN24 0EN</t>
  </si>
  <si>
    <t>14 Milne Road, Ashford, Kent, TN24 0EN</t>
  </si>
  <si>
    <t>17 Milne Road, Ashford, Kent, TN24 0EN</t>
  </si>
  <si>
    <t>2 Milne Road, Ashford, Kent, TN24 0EN</t>
  </si>
  <si>
    <t>23 Milne Road, Ashford, Kent, TN24 0EN</t>
  </si>
  <si>
    <t>26 Milne Road, Ashford, Kent, TN24 0EN</t>
  </si>
  <si>
    <t>27 Milne Road, Ashford, Kent, TN24 0EN</t>
  </si>
  <si>
    <t>29 Milne Road, Ashford, Kent, TN24 0EN</t>
  </si>
  <si>
    <t>38 Milne Road, Ashford, Kent, TN24 0EN</t>
  </si>
  <si>
    <t>40 Milne Road, Ashford, Kent, TN24 0EN</t>
  </si>
  <si>
    <t>49 Breadlands Road, Willesborough, Ashford, TN24 0EP</t>
  </si>
  <si>
    <t>50 Breadlands Road, Willesborough, Ashford, TN24 0EP</t>
  </si>
  <si>
    <t>60 Breadlands Road, Willesborough, Ashford, TN24 0EP</t>
  </si>
  <si>
    <t>8 Breadlands Road, Willesborough, Ashford, TN24 0ER</t>
  </si>
  <si>
    <t>14 Summer Leeze, Willesborough, Ashford, TN24 0ES</t>
  </si>
  <si>
    <t>25 Summer Leeze, Willesborough, Ashford, TN24 0ES</t>
  </si>
  <si>
    <t>28 Summer Leeze, Willesborough, Ashford, TN24 0ES</t>
  </si>
  <si>
    <t>29 Summer Leeze, Willesborough, Ashford, TN24 0ES</t>
  </si>
  <si>
    <t>31 Summer Leeze, Willesborough, Ashford, TN24 0ES</t>
  </si>
  <si>
    <t>35 Summer Leeze, Willesborough, Ashford, TN24 0ES</t>
  </si>
  <si>
    <t>37 Summer Leeze, Willesborough, Ashford, TN24 0ES</t>
  </si>
  <si>
    <t>39 Summer Leeze, Willesborough, Ashford, TN24 0ES</t>
  </si>
  <si>
    <t>9 Summer Leeze, Willesborough, Ashford, TN24 0ES</t>
  </si>
  <si>
    <t>39 Twelve Acres, Willesborough, Ashford, TN24 0ET</t>
  </si>
  <si>
    <t>63 Twelve Acres, Willesborough, Ashford, TN24 0ET</t>
  </si>
  <si>
    <t>15 Twelve Acres, Willesborough, Ashford, TN24 0EU</t>
  </si>
  <si>
    <t>17 Twelve Acres, Willesborough, Ashford, TN24 0EU</t>
  </si>
  <si>
    <t>19 Twelve Acres, Willesborough, Ashford, TN24 0EU</t>
  </si>
  <si>
    <t>3 Twelve Acres, Willesborough, Ashford, TN24 0EU</t>
  </si>
  <si>
    <t>161 Osborne Road, Willesborough, Ashford, TN24 0EW</t>
  </si>
  <si>
    <t>1 Alsops Road, Willesborough, Ashford, TN24 0EY</t>
  </si>
  <si>
    <t>1 Sotherton, Willesborough, Ashford, TN24 0EZ</t>
  </si>
  <si>
    <t>10 Sotherton, Willesborough, Ashford, TN24 0EZ</t>
  </si>
  <si>
    <t>13 Sotherton, Willesborough, Ashford, TN24 0EZ</t>
  </si>
  <si>
    <t>14 Sotherton, Willesborough, Ashford, TN24 0EZ</t>
  </si>
  <si>
    <t>19 Sotherton, Willesborough, Ashford, TN24 0EZ</t>
  </si>
  <si>
    <t>23 Sotherton, Willesborough, Ashford, TN24 0EZ</t>
  </si>
  <si>
    <t>4 Sotherton, Willesborough, Ashford, TN24 0EZ</t>
  </si>
  <si>
    <t>5 Sotherton, Willesborough, Ashford, TN24 0EZ</t>
  </si>
  <si>
    <t>7 Sotherton, Willesborough, Ashford, TN24 0EZ</t>
  </si>
  <si>
    <t>9 Sotherton, Willesborough, Ashford, TN24 0EZ</t>
  </si>
  <si>
    <t>FLAT 5 Bramble, House, 12A Sotherton, Willesborough, Ashford, TN24 0EZ</t>
  </si>
  <si>
    <t>6 Quarry Close, Willesborough, Ashford, TN24 0FS</t>
  </si>
  <si>
    <t>17 Hunter Avenue, Willesborough, Ashford, TN24 0HA</t>
  </si>
  <si>
    <t>19 Hunter Avenue, Willesborough, Ashford, TN24 0HA</t>
  </si>
  <si>
    <t>33 Hunter Avenue, Willesborough, Ashford, TN24 0HA</t>
  </si>
  <si>
    <t>7 Western Gardens, Willesborough, Ashford, TN24 0HD</t>
  </si>
  <si>
    <t>8 Western Gardens, Willesborough, Ashford, TN24 0HD</t>
  </si>
  <si>
    <t>3 Eastern Gardens, Willesborough, Ashford, TN24 0HE</t>
  </si>
  <si>
    <t>45 Hunter Avenue, Willesborough, Ashford, TN24 0HF</t>
  </si>
  <si>
    <t>54 Hunter Avenue, Willesborough, Ashford, TN24 0HF</t>
  </si>
  <si>
    <t>58 Hunter Avenue, Willesborough, Ashford, TN24 0HF</t>
  </si>
  <si>
    <t>68 Hunter Avenue, Willesborough, Ashford, TN24 0HG</t>
  </si>
  <si>
    <t>6 Wharton Gardens, Ashford, Kent, TN24 0HQ</t>
  </si>
  <si>
    <t>47 Bentley Road, Willesborough, Ashford, TN24 0HR</t>
  </si>
  <si>
    <t>84 Bentley Road, Willesborough, Ashford, TN24 0HR</t>
  </si>
  <si>
    <t>10 Mallards, Cudworth Road, Ashford, TN24 0HW</t>
  </si>
  <si>
    <t>13 Mallards, Cudworth Road, Ashford, TN24 0HW</t>
  </si>
  <si>
    <t>16 Mallards, Cudworth Road, Ashford, TN24 0HW</t>
  </si>
  <si>
    <t>17 Mallards, Cudworth Road, Ashford, TN24 0HW</t>
  </si>
  <si>
    <t>18 Mallards, Cudworth Road, Ashford, TN24 0HW</t>
  </si>
  <si>
    <t>21 Mallards, Cudworth Road, Ashford, TN24 0HW</t>
  </si>
  <si>
    <t>22 Mallards, Cudworth Road, Ashford, TN24 0HW</t>
  </si>
  <si>
    <t>24 Mallards, Cudworth Road, Ashford, TN24 0HW</t>
  </si>
  <si>
    <t>27 Mallards, Cudworth Road, Ashford, TN24 0HW</t>
  </si>
  <si>
    <t>3 Mallards, Cudworth Road, Ashford, TN24 0HW</t>
  </si>
  <si>
    <t>30 Mallards, Cudworth Road, Ashford, TN24 0HW</t>
  </si>
  <si>
    <t>4 Mallards, Cudworth Road, Ashford, TN24 0HW</t>
  </si>
  <si>
    <t>5 Mallards, Cudworth Road, Ashford, TN24 0HW</t>
  </si>
  <si>
    <t>6 Mallards, Cudworth Road, Ashford, TN24 0HW</t>
  </si>
  <si>
    <t>9 Mallards, Cudworth Road, Ashford, TN24 0HW</t>
  </si>
  <si>
    <t>11 Newtown Green, Ashford, Kent, TN24 0PE</t>
  </si>
  <si>
    <t>2 Newtown Green, Ashford, Kent, TN24 0PE</t>
  </si>
  <si>
    <t>21 Newtown Green, Ashford, Kent, TN24 0PE</t>
  </si>
  <si>
    <t>30 Newtown Green, Ashford, Kent, TN24 0PE</t>
  </si>
  <si>
    <t>40 Newtown Green, Ashford, Kent, TN24 0PE</t>
  </si>
  <si>
    <t>41 Newtown Green, Ashford, Kent, TN24 0PE</t>
  </si>
  <si>
    <t>47 Newtown Green, Ashford, Kent, TN24 0PE</t>
  </si>
  <si>
    <t>50 Newtown Green, Ashford, Kent, TN24 0PE</t>
  </si>
  <si>
    <t>9 Newtown Green, Ashford, Kent, TN24 0PE</t>
  </si>
  <si>
    <t>1 Wainwright Place, Newtown, Ashford, TN24 0PF</t>
  </si>
  <si>
    <t>14 Wainwright Place, Newtown, Ashford, TN24 0PF</t>
  </si>
  <si>
    <t>18 Wainwright Place, Newtown, Ashford, TN24 0PF</t>
  </si>
  <si>
    <t>2 Wainwright Place, Newtown, Ashford, TN24 0PF</t>
  </si>
  <si>
    <t>21 Wainwright Place, Newtown, Ashford, TN24 0PF</t>
  </si>
  <si>
    <t>16 Stirling Road, Newtown, Ashford, TN24 0PG</t>
  </si>
  <si>
    <t>24 Stirling Road, Newtown, Ashford, TN24 0PG</t>
  </si>
  <si>
    <t>2 Alfred Road, Newtown, Ashford, TN24 0PH</t>
  </si>
  <si>
    <t>36 Alfred Road, Newtown, Ashford, TN24 0PH</t>
  </si>
  <si>
    <t>39 Alfred Road, Newtown, Ashford, TN24 0PH</t>
  </si>
  <si>
    <t>4 Alfred Road, Newtown, Ashford, TN24 0PH</t>
  </si>
  <si>
    <t>46 Alfred Road, Newtown, Ashford, TN24 0PH</t>
  </si>
  <si>
    <t>49 Alfred Road, Newtown, Ashford, TN24 0PH</t>
  </si>
  <si>
    <t>58 Alfred Road, Newtown, Ashford, TN24 0PH</t>
  </si>
  <si>
    <t>6 Alfred Road, Newtown, Ashford, TN24 0PH</t>
  </si>
  <si>
    <t>61 Alfred Road, Newtown, Ashford, TN24 0PH</t>
  </si>
  <si>
    <t>66 Alfred Road, Newtown, Ashford, TN24 0PH</t>
  </si>
  <si>
    <t>17 Belmont Place, Newtown, Ashford, TN24 0PJ</t>
  </si>
  <si>
    <t>24 Belmont Place, Newtown, Ashford, TN24 0PJ</t>
  </si>
  <si>
    <t>25 Belmont Place, Newtown, Ashford, TN24 0PJ</t>
  </si>
  <si>
    <t>38 Belmont Place, Newtown, Ashford, TN24 0PJ</t>
  </si>
  <si>
    <t>5 Belmont Place, Newtown, Ashford, TN24 0PJ</t>
  </si>
  <si>
    <t>6 Belmont Place, Newtown, Ashford, TN24 0PJ</t>
  </si>
  <si>
    <t>7 Belmont Place, Newtown, Ashford, TN24 0PJ</t>
  </si>
  <si>
    <t>8 Belmont Place, Newtown, Ashford, TN24 0PJ</t>
  </si>
  <si>
    <t>102 Newtown Green, Ashford, Kent, TN24 0PL</t>
  </si>
  <si>
    <t>103 Newtown Green, Ashford, Kent, TN24 0PL</t>
  </si>
  <si>
    <t>104 Newtown Green, Ashford, Kent, TN24 0PL</t>
  </si>
  <si>
    <t>59 Newtown Green, Ashford, Kent, TN24 0PL</t>
  </si>
  <si>
    <t>67 Newtown Green, Ashford, Kent, TN24 0PL</t>
  </si>
  <si>
    <t>71 Newtown Green, Ashford, Kent, TN24 0PL</t>
  </si>
  <si>
    <t>74 Newtown Green, Ashford, Kent, TN24 0PL</t>
  </si>
  <si>
    <t>79 Newtown Green, Ashford, Kent, TN24 0PL</t>
  </si>
  <si>
    <t>80 Newtown Green, Ashford, Kent, TN24 0PL</t>
  </si>
  <si>
    <t>89 Newtown Green, Ashford, Kent, TN24 0PL</t>
  </si>
  <si>
    <t>91 Newtown Green, Ashford, Kent, TN24 0PL</t>
  </si>
  <si>
    <t>97 Newtown Green, Ashford, Kent, TN24 0PL</t>
  </si>
  <si>
    <t>98 Newtown Green, Ashford, Kent, TN24 0PL</t>
  </si>
  <si>
    <t>11 Maunsell Place, Newtown, Ashford, TN24 0PP</t>
  </si>
  <si>
    <t>16 Maunsell Place, Newtown, Ashford, TN24 0PP</t>
  </si>
  <si>
    <t>19 Maunsell Place, Newtown, Ashford, TN24 0PP</t>
  </si>
  <si>
    <t>22 Maunsell Place, Newtown, Ashford, TN24 0PP</t>
  </si>
  <si>
    <t>23 Maunsell Place, Newtown, Ashford, TN24 0PP</t>
  </si>
  <si>
    <t>24 Maunsell Place, Newtown, Ashford, TN24 0PP</t>
  </si>
  <si>
    <t>31 Maunsell Place, Newtown, Ashford, TN24 0PP</t>
  </si>
  <si>
    <t>32 Maunsell Place, Newtown, Ashford, TN24 0PP</t>
  </si>
  <si>
    <t>34 Maunsell Place, Newtown, Ashford, TN24 0PP</t>
  </si>
  <si>
    <t>35 Maunsell Place, Newtown, Ashford, TN24 0PP</t>
  </si>
  <si>
    <t>36 Maunsell Place, Newtown, Ashford, TN24 0PP</t>
  </si>
  <si>
    <t>40 Maunsell Place, Newtown, Ashford, TN24 0PP</t>
  </si>
  <si>
    <t>6 Maunsell Place, Newtown, Ashford, TN24 0PP</t>
  </si>
  <si>
    <t>8 Maunsell Place, Newtown, Ashford, TN24 0PP</t>
  </si>
  <si>
    <t>1 Baxendale Court, Newtown, Ashford, TN24 0PT</t>
  </si>
  <si>
    <t>10 Baxendale Court, Newtown, Ashford, TN24 0PT</t>
  </si>
  <si>
    <t>13 Baxendale Court, Newtown, Ashford, TN24 0PT</t>
  </si>
  <si>
    <t>17 Baxendale Court, Newtown, Ashford, TN24 0PT</t>
  </si>
  <si>
    <t>18 Baxendale Court, Newtown, Ashford, TN24 0PT</t>
  </si>
  <si>
    <t>2 Baxendale Court, Newtown, Ashford, TN24 0PT</t>
  </si>
  <si>
    <t>20 Baxendale Court, Newtown, Ashford, TN24 0PT</t>
  </si>
  <si>
    <t>21 Baxendale Court, Newtown, Ashford, TN24 0PT</t>
  </si>
  <si>
    <t>23 Baxendale Court, Newtown, Ashford, TN24 0PT</t>
  </si>
  <si>
    <t>24 Baxendale Court, Newtown, Ashford, TN24 0PT</t>
  </si>
  <si>
    <t>26 Baxendale Court, Newtown, Ashford, TN24 0PT</t>
  </si>
  <si>
    <t>3 Baxendale Court, Newtown, Ashford, TN24 0PT</t>
  </si>
  <si>
    <t>4 Baxendale Court, Newtown, Ashford, TN24 0PT</t>
  </si>
  <si>
    <t>5 Baxendale Court, Newtown, Ashford, TN24 0PT</t>
  </si>
  <si>
    <t>6 Baxendale Court, Newtown, Ashford, TN24 0PT</t>
  </si>
  <si>
    <t>7 Baxendale Court, Newtown, Ashford, TN24 0PT</t>
  </si>
  <si>
    <t>24 Bulleid Place, Newtown, Ashford, TN24 0PW</t>
  </si>
  <si>
    <t>27 Bulleid Place, Newtown, Ashford, TN24 0PW</t>
  </si>
  <si>
    <t>1 Summer Leeze Gardens, Willesborough, Ashford, TN24 0YA</t>
  </si>
  <si>
    <t>10 Summer Leeze Gardens, Willesborough, Ashford, TN24 0YA</t>
  </si>
  <si>
    <t>12 Summer Leeze, Gardens, Willesborough, Ashford, TN24 0YA</t>
  </si>
  <si>
    <t>13 Summer Leeze Gardens, Willesborough, Ashford, TN24 0YA</t>
  </si>
  <si>
    <t>14 Summer Leeze Gardens, Willesborough, Ashford, TN24 0YA</t>
  </si>
  <si>
    <t>15 Summer Leeze Gardens, Willesborough, Ashford, TN24 0YA</t>
  </si>
  <si>
    <t>18 Summer Leeze Gardens, Willesborough, Ashford, TN24 0YA</t>
  </si>
  <si>
    <t>19 Summer Leeze Gardens, Willesborough, Ashford, TN24 0YA</t>
  </si>
  <si>
    <t>23 Summer Leeze Gardens, Willesborough, Ashford, TN24 0YA</t>
  </si>
  <si>
    <t>24 Summer Leeze Gardens, Willesborough, Ashford, TN24 0YA</t>
  </si>
  <si>
    <t>4 Summer Leeze Gardens, Willesborough, Ashford, TN24 0YA</t>
  </si>
  <si>
    <t>5 Summer Leeze Gardens, Willesborough, Ashford, TN24 0YA</t>
  </si>
  <si>
    <t>9 Summer Leeze Gardens, Willesborough, Ashford, TN24 0YA</t>
  </si>
  <si>
    <t>10 Breadlands Close, Willesborough, Ashford, TN24 0YB</t>
  </si>
  <si>
    <t>11 Breadlands Close, Willesborough, Ashford, TN24 0YB</t>
  </si>
  <si>
    <t>12 Breadlands Close, Willesborough, Ashford, TN24 0YB</t>
  </si>
  <si>
    <t>13 Breadlands Close, Willesborough, Ashford, TN24 0YB</t>
  </si>
  <si>
    <t>17 Breadlands Close, Willesborough, Ashford, TN24 0YB</t>
  </si>
  <si>
    <t>18 Breadlands Close, Willesborough, Ashford, TN24 0YB</t>
  </si>
  <si>
    <t>2 Breadlands Close, Willesborough, Ashford, TN24 0YB</t>
  </si>
  <si>
    <t>21 Breadlands Close, Willesborough, Ashford, TN24 0YB</t>
  </si>
  <si>
    <t>5 Breadlands Close, Willesborough, Ashford, TN24 0YB</t>
  </si>
  <si>
    <t>6 Breadlands Close, Willesborough, Ashford, TN24 0YB</t>
  </si>
  <si>
    <t>8 Breadlands Close, Willesborough, Ashford, TN24 0YB</t>
  </si>
  <si>
    <t>11 Croft Road Flats, Ashford, Kent, TN24 8AZ</t>
  </si>
  <si>
    <t>3 Croft Road Flats, Ashford, Kent, TN24 8AZ</t>
  </si>
  <si>
    <t>9 Croft Road Flats, Ashford, Kent, TN24 8AZ</t>
  </si>
  <si>
    <t>33 Somerset Heights, Park Street, Ashford, Kent, TN24 8FB</t>
  </si>
  <si>
    <t>15 Stour Heights, Wellesley Road, Kent, TN24 8FD</t>
  </si>
  <si>
    <t>10 East Stour Court, Mabledon Avenue, Ashford, TN24 8FH</t>
  </si>
  <si>
    <t>13 East Stour Court, Mabledon Avenue, Ashford, TN24 8FH</t>
  </si>
  <si>
    <t>14 East Stour Court, Mabledon Avenue, Ashford, TN24 8FH</t>
  </si>
  <si>
    <t>15 East Stour Court, Mabledon Avenue, Ashford, TN24 8FH</t>
  </si>
  <si>
    <t>16 East Stour Court, Mabledon Avenue, Ashford, TN24 8FH</t>
  </si>
  <si>
    <t>17 East Stour Court, Mabledon Avenue, Ashford, TN24 8FH</t>
  </si>
  <si>
    <t>18 East Stour Court, Mabledon Avenue, Ashford, TN24 8FH</t>
  </si>
  <si>
    <t>19 East Stour Court, Mabledon Avenue, Ashford, TN24 8FH</t>
  </si>
  <si>
    <t>21 East Stour Court, Mabledon Avenue, Ashford, TN24 8FH</t>
  </si>
  <si>
    <t>24 East Stour Court, Mabledon Avenue, Ashford, TN24 8FH</t>
  </si>
  <si>
    <t>26 East Stour Court, Mabledon Avenue, Ashford, TN24 8FH</t>
  </si>
  <si>
    <t>4 East Stour Court, Mabledon Avenue, Ashford, TN24 8FH</t>
  </si>
  <si>
    <t>7 East Stour Court, Mabledon Avenue, Ashford, TN24 8FH</t>
  </si>
  <si>
    <t>9 East Stour Court, Mabledon Avenue, Ashford, TN24 8FH</t>
  </si>
  <si>
    <t>6A Grampion Close, Ashford, Kent, TN24 8RH</t>
  </si>
  <si>
    <t>7A Grampion Close, Ashford, Kent, TN24 8RH</t>
  </si>
  <si>
    <t>7C Grampion Close, Ashford, Kent, TN24 8RH</t>
  </si>
  <si>
    <t>12 Beecholme Drive, Kennington, Ashford, TN24 9AA</t>
  </si>
  <si>
    <t>13 Beecholme Drive, Kennington, Ashford, TN24 9AA</t>
  </si>
  <si>
    <t>26 Beecholme Drive, Kennington, Ashford, TN24 9AA</t>
  </si>
  <si>
    <t>27 Beecholme Drive, Kennington, Ashford, TN24 9AA</t>
  </si>
  <si>
    <t>31 Beecholme Drive, Kennington, Ashford, TN24 9AA</t>
  </si>
  <si>
    <t>41 Beecholme Drive, Kennington, Ashford, TN24 9AA</t>
  </si>
  <si>
    <t>44 Beecholme Drive, Kennington, Ashford, TN24 9AA</t>
  </si>
  <si>
    <t>5 Beecholme Drive, Kennington, Ashford, TN24 9AA</t>
  </si>
  <si>
    <t>7 Beecholme Drive, Kennington, Ashford, TN24 9AA</t>
  </si>
  <si>
    <t>8 Beecholme Drive, Kennington, Ashford, TN24 9AA</t>
  </si>
  <si>
    <t>2 Tilers Walk, Kennington, Ashford, TN24 9BF</t>
  </si>
  <si>
    <t>5 Tilers Walk, Kennington, Ashford, TN24 9BF</t>
  </si>
  <si>
    <t>1 Bockhanger Lane, Kennington, Ashford, TN24 9BN</t>
  </si>
  <si>
    <t>103 Beecholme Drive, Kennington, Ashford, TN24 9BX</t>
  </si>
  <si>
    <t>53 Beecholme Drive, Kennington, Ashford, TN24 9BX</t>
  </si>
  <si>
    <t>65 Beecholme Drive, Kennington, Ashford, TN24 9BX</t>
  </si>
  <si>
    <t>67 Beecholme Drive, Kennington, Ashford, TN24 9BX</t>
  </si>
  <si>
    <t>77 Beecholme Drive, Kennington, Ashford, TN24 9BX</t>
  </si>
  <si>
    <t>79A Beecholme Drive, Kennington, Ashford, TN24 9BX</t>
  </si>
  <si>
    <t>89 Beecholme Drive, Kennington, Ashford, TN24 9BX</t>
  </si>
  <si>
    <t>108 Beecholme Drive, Kennington, Ashford, TN24 9BZ</t>
  </si>
  <si>
    <t>116 Beecholme Drive, Kennington, Ashford, TN24 9BZ</t>
  </si>
  <si>
    <t>116A Beecholme Drive, Kennington, Ashford, TN24 9BZ</t>
  </si>
  <si>
    <t>122 Beecholme Drive, Kennington, Ashford, TN24 9BZ</t>
  </si>
  <si>
    <t>124 Beecholme Drive, Kennington, Ashford, TN24 9BZ</t>
  </si>
  <si>
    <t>130 Beecholme Drive, Kennington, Ashford, TN24 9BZ</t>
  </si>
  <si>
    <t>136 Beecholme Drive, Kennington, Ashford, TN24 9BZ</t>
  </si>
  <si>
    <t>138 Beecholme Drive, Kennington, Ashford, TN24 9BZ</t>
  </si>
  <si>
    <t>144 Beecholme Drive, Kennington, Ashford, TN24 9BZ</t>
  </si>
  <si>
    <t>70 Beecholme Drive, Kennington, Ashford, TN24 9BZ</t>
  </si>
  <si>
    <t>98 Beecholme Drive, Kennington, Ashford, TN24 9BZ</t>
  </si>
  <si>
    <t>1 Ferdi Lethert House, Faversham Road, Ashford, TN24 9DF</t>
  </si>
  <si>
    <t>15 Ferdi Lethert House, Faversham Road, Ashford, TN24 9DF</t>
  </si>
  <si>
    <t>2 Ferdi Lethert House, Faversham Road, Ashford, TN24 9DF</t>
  </si>
  <si>
    <t>7 Ferdi Lethert House, Faversham Road, Ashford, TN24 9DF</t>
  </si>
  <si>
    <t>9 Ferdi Lethert House, Faversham Road, Ashford, TN24 9DF</t>
  </si>
  <si>
    <t>28 Nettlefields, Kennington, Ashford, TN24 9DU</t>
  </si>
  <si>
    <t>8 Nettlefields, Kennington, Ashford, TN24 9DU</t>
  </si>
  <si>
    <t>1 Nettlefields, Kennington, Ashford, TN24 9DX</t>
  </si>
  <si>
    <t>1 Great Burton House, Kennington, Ashford, TN24 9DY</t>
  </si>
  <si>
    <t>8 Great Burton House, Kennington, Ashford, TN24 9DY</t>
  </si>
  <si>
    <t>8B Dudley Road, Ashford, Kent, TN24 9EA</t>
  </si>
  <si>
    <t>1B Dudley Road, Ashford, Kent, TN24 9EB</t>
  </si>
  <si>
    <t>11 Randolph Gardens, Kennington, Ashford, TN24 9ED</t>
  </si>
  <si>
    <t>13 Randolph Gardens, Kennington, Ashford, TN24 9ED</t>
  </si>
  <si>
    <t>17 Randolph Gardens, Kennington, Ashford, TN24 9ED</t>
  </si>
  <si>
    <t>20 Randolph Gardens, Kennington, Ashford, TN24 9ED</t>
  </si>
  <si>
    <t>21 Randolph Gardens, Kennington, Ashford, TN24 9ED</t>
  </si>
  <si>
    <t>3 North Pends, Kennington, Ashford, TN24 9EE</t>
  </si>
  <si>
    <t>9 North Pends, Kennington, Ashford, TN24 9EE</t>
  </si>
  <si>
    <t>29 Nettlefields, Kennington, Ashford, TN24 9EG</t>
  </si>
  <si>
    <t>18 Warwick Road, Kennington, Ashford, TN24 9EH</t>
  </si>
  <si>
    <t>40 Warwick Road, Kennington, Ashford, TN24 9EH</t>
  </si>
  <si>
    <t>5 Shepway, Kennington, Ashford, TN24 9EJ</t>
  </si>
  <si>
    <t>8 Shepway, Kennington, Ashford, TN24 9EJ</t>
  </si>
  <si>
    <t>66 Warwick Road, Kennington, Ashford, TN24 9EL</t>
  </si>
  <si>
    <t>72 Warwick Road, Kennington, Ashford, TN24 9EL</t>
  </si>
  <si>
    <t>10 Beauchamp Close, Kennington, Ashford, TN24 9ER</t>
  </si>
  <si>
    <t>8 Beauchamp Close, Kennington, Ashford, TN24 9ER</t>
  </si>
  <si>
    <t>65 Bybrook Road, Kennington, Ashford, TN24 9JD</t>
  </si>
  <si>
    <t>77 Bybrook Road, Kennington, Ashford, TN24 9JD</t>
  </si>
  <si>
    <t>79 Bybrook Road, Kennington, Ashford, TN24 9JD</t>
  </si>
  <si>
    <t>125 Bybrook Road, Kennington, Ashford, TN24 9JE</t>
  </si>
  <si>
    <t>100 Bybrook Road (Jubilee House), Kennington, Ashford, TN24 9JF</t>
  </si>
  <si>
    <t>120 Bybrook Road (Elm Croft House), Kennington, Ashford, TN24 9JF</t>
  </si>
  <si>
    <t>126 Bybrook Road (Elm Croft House), Kennington, Ashford, TN24 9JF</t>
  </si>
  <si>
    <t>142 Bybrook Road (Swan House), Kennington, Ashford, TN24 9JG</t>
  </si>
  <si>
    <t>152 Bybrook Road (Swan House), Kennington, Ashford, TN24 9JG</t>
  </si>
  <si>
    <t>156 Bybrook Road, Swan House), Kennington, Ashford, TN24 9JG</t>
  </si>
  <si>
    <t>158 Bybrook Road (Swan House), Kennington, Ashford, TN24 9JG</t>
  </si>
  <si>
    <t>172 Bybrook Road, Oak Tree House), Kennington, Ashford, TN24 9JG</t>
  </si>
  <si>
    <t>178 Bybrook Road (Oak Tree House), Kennington, Ashford, TN24 9JG</t>
  </si>
  <si>
    <t>194 Bybrook Road (Phoenix House), Kennington, Ashford, TN24 9JG</t>
  </si>
  <si>
    <t>204 Bybrook Road, Phoenix House), Kennington, Ashford, TN24 9JG</t>
  </si>
  <si>
    <t>175 Bybrook Road, Kennington, Ashford, TN24 9JH</t>
  </si>
  <si>
    <t>254 Bybrook Road (Fir Tree House), Kennington, Ashford, TN24 9JH</t>
  </si>
  <si>
    <t>258 Bybrook Road (Fir Tree House), Kennington, Ashford, TN24 9JH</t>
  </si>
  <si>
    <t>262 Bybrook Road (Fir Tree House), Kennington, Ashford, TN24 9JH</t>
  </si>
  <si>
    <t>268 Bybrook Road (Fir Tree House), Kennington, Ashford, TN24 9JH</t>
  </si>
  <si>
    <t>300 Bybrook Road (Heuel House), Kennington, Ashford, TN24 9JH</t>
  </si>
  <si>
    <t>310 Bybrook Road (Heuel House), Kennington, Ashford, TN24 9JH</t>
  </si>
  <si>
    <t>316 Bybrook Road (Heuel House), Kennington, Ashford, TN24 9JH</t>
  </si>
  <si>
    <t>15 Nine Acres, Kennington, Ashford, TN24 9JN</t>
  </si>
  <si>
    <t>29 Nine Acres, Kennington, Ashford, TN24 9JN</t>
  </si>
  <si>
    <t>75 Nine Acres, Kennington, Ashford, TN24 9JN</t>
  </si>
  <si>
    <t>77 Nine Acres, Kennington, Ashford, TN24 9JN</t>
  </si>
  <si>
    <t>85 Nine Acres, Kennington, Ashford, TN24 9JN</t>
  </si>
  <si>
    <t>20 Nine Acres, Kennington, Ashford, TN24 9JP</t>
  </si>
  <si>
    <t>236 Bybrook Road (Kestrel House), Kennington, Ashford, TN24 9JQ</t>
  </si>
  <si>
    <t>238 Bybrook Road (Kestrel House), Kennington, Ashford, TN24 9JQ</t>
  </si>
  <si>
    <t>246 Bybrook Road (Kestrel House), Kennington, Ashford, TN24 9JQ</t>
  </si>
  <si>
    <t>50 Nine Acres, Kennington, Ashford, TN24 9JR</t>
  </si>
  <si>
    <t>56 Nine Acres, Kennington, Ashford, TN24 9JR</t>
  </si>
  <si>
    <t>74 Nine Acres, Kennington, Ashford, TN24 9JR</t>
  </si>
  <si>
    <t>76 Nine Acres, Kennington, Ashford, TN24 9JR</t>
  </si>
  <si>
    <t>190 Nine Acres, Kennington, Ashford, TN24 9JS</t>
  </si>
  <si>
    <t>113 Nine Acres, Kennington, Ashford, TN24 9JW</t>
  </si>
  <si>
    <t>117 Nine Acres, Kennington, Ashford, TN24 9JW</t>
  </si>
  <si>
    <t>119 Nine Acres, Kennington, Ashford, TN24 9JW</t>
  </si>
  <si>
    <t>131 Nine Acres, Kennington, Ashford, TN24 9JW</t>
  </si>
  <si>
    <t>34 Nine Acres, Kennington, Ashford, TN24 9JW</t>
  </si>
  <si>
    <t>93 Nine Acres, Kennington, Ashford, TN24 9JW</t>
  </si>
  <si>
    <t>27 Belmont Road, Kennington, Ashford, TN24 9LS</t>
  </si>
  <si>
    <t>16 Grosvenor Road, Kennington, Ashford, TN24 9NS</t>
  </si>
  <si>
    <t>24 Grosvenor Road, Kennington, Ashford, TN24 9NS</t>
  </si>
  <si>
    <t>30 Grosvenor Road, Kennington, Ashford, TN24 9NS</t>
  </si>
  <si>
    <t>32 Grosvenor Road, Kennington, Ashford, TN24 9NS</t>
  </si>
  <si>
    <t>3 Kenbrook, Kennington, Ashford, TN24 9NU</t>
  </si>
  <si>
    <t>58 Grosvenor Road, Kennington, Ashford, TN24 9PA</t>
  </si>
  <si>
    <t>76 Grosvenor Road, Kennington, Ashford, TN24 9PA</t>
  </si>
  <si>
    <t>13 Towers View, Kennington, Ashford, TN24 9PB</t>
  </si>
  <si>
    <t>15 Towers View, Kennington, Ashford, TN24 9PB</t>
  </si>
  <si>
    <t>21 Towers View, Kennington, Ashford, TN24 9PB</t>
  </si>
  <si>
    <t>23 Towers View, Kennington, Ashford, TN24 9PB</t>
  </si>
  <si>
    <t>29 Towers View, Kennington, Ashford, TN24 9PB</t>
  </si>
  <si>
    <t>31 Towers View, Kennington, Ashford, TN24 9PB</t>
  </si>
  <si>
    <t>5 Towers View, Kennington, Ashford, TN24 9PB</t>
  </si>
  <si>
    <t>66 Towers View, Kennington, Ashford, TN24 9PB</t>
  </si>
  <si>
    <t>74 Towers View, Kennington, Ashford, TN24 9PB</t>
  </si>
  <si>
    <t>80 Towers View, Kennington, Ashford, TN24 9PB</t>
  </si>
  <si>
    <t>103 Towers View, Kennington, Ashford, TN24 9PD</t>
  </si>
  <si>
    <t>53 Towers View, Kennington, Ashford, TN24 9PD</t>
  </si>
  <si>
    <t>100 Towers View, Kennington, Ashford, TN24 9PE</t>
  </si>
  <si>
    <t>108 Towers View, Kennington, Ashford, TN24 9PE</t>
  </si>
  <si>
    <t>118 Towers View, Kennington, Ashford, TN24 9PE</t>
  </si>
  <si>
    <t>96 Towers View, Kennington, Ashford, TN24 9PE</t>
  </si>
  <si>
    <t>14 Towers View, Kennington, Ashford, TN24 9PG</t>
  </si>
  <si>
    <t>30 Towers View, Kennington, Ashford, TN24 9PG</t>
  </si>
  <si>
    <t>8 Towers View, Kennington, Ashford, TN24 9PG</t>
  </si>
  <si>
    <t>13 Dale Walk, Kennington, Ashford, TN24 9PP</t>
  </si>
  <si>
    <t>3 Dale Walk, Kennington, Ashford, TN24 9PP</t>
  </si>
  <si>
    <t>20 Rothbrook Drive, Kennington, Ashford, TN24 9PR</t>
  </si>
  <si>
    <t>20 Hurst Road, Kennington, Ashford, TN24 9PS</t>
  </si>
  <si>
    <t>35 Hurst Road, Kennington, Ashford, TN24 9PS</t>
  </si>
  <si>
    <t>1 Goteley Mere, Kennington, Ashford, TN24 9PU</t>
  </si>
  <si>
    <t>10 Goteley Mere, Kennington, Ashford, TN24 9PU</t>
  </si>
  <si>
    <t>14 Goteley Mere, Kennington, Ashford, TN24 9PU</t>
  </si>
  <si>
    <t>18 Goteley Mere, Kennington, Ashford, TN24 9PU</t>
  </si>
  <si>
    <t>19 Goteley Mere, Kennington, Ashford, TN24 9PU</t>
  </si>
  <si>
    <t>21 Goteley Mere, Kennington, Ashford, TN24 9PU</t>
  </si>
  <si>
    <t>24 Goteley Mere, Kennington, Ashford, TN24 9PU</t>
  </si>
  <si>
    <t>25 Goteley Mere, Kennington, Ashford, TN24 9PU</t>
  </si>
  <si>
    <t>30 Goteley Mere, Kennington, Ashford, TN24 9PU</t>
  </si>
  <si>
    <t>39 Goteley Mere, Kennington, Ashford, TN24 9PU</t>
  </si>
  <si>
    <t>44 Goteley Mere, Kennington, Ashford, TN24 9PU</t>
  </si>
  <si>
    <t>53 Goteley Mere, Kennington, Ashford, TN24 9PU</t>
  </si>
  <si>
    <t>55 Goteley Mere, Kennington, Ashford, TN24 9PU</t>
  </si>
  <si>
    <t>7 Goteley Mere, Kennington, Ashford, TN24 9PU</t>
  </si>
  <si>
    <t>13 Mardol Road, Ashford, Kent, TN24 9RA</t>
  </si>
  <si>
    <t>17 Mardol Road, Ashford, Kent, TN24 9RA</t>
  </si>
  <si>
    <t>18 Mardol Road, Ashford, Kent, TN24 9RA</t>
  </si>
  <si>
    <t>22 Mardol Road, Ashford, Kent, TN24 9RA</t>
  </si>
  <si>
    <t>25 Mardol Road, Ashford, Kent, TN24 9RA</t>
  </si>
  <si>
    <t>28 Mardol Road, Ashford, Kent, TN24 9RA</t>
  </si>
  <si>
    <t>38 Mardol Road, Ashford, Kent, TN24 9RA</t>
  </si>
  <si>
    <t>9 Mardol Road, Ashford, Kent, TN24 9RA</t>
  </si>
  <si>
    <t>12 Rectory Way, Kennington, Ashford, TN24 9RE</t>
  </si>
  <si>
    <t>3 Rectory Way, Kennington, Ashford, TN24 9RE</t>
  </si>
  <si>
    <t>30 Rectory Way, Kennington, Ashford, TN24 9RE</t>
  </si>
  <si>
    <t>4 Rectory Way, Kennington, Ashford, TN24 9RE</t>
  </si>
  <si>
    <t>42 Rectory Way, Kennington, Ashford, TN24 9RE</t>
  </si>
  <si>
    <t>51 Rectory Way, Kennington, Ashford, TN24 9RE</t>
  </si>
  <si>
    <t>52 Rectory Way, Kennington, Ashford, TN24 9RE</t>
  </si>
  <si>
    <t>57 Rectory Way, Kennington, Ashford, TN24 9RE</t>
  </si>
  <si>
    <t>59 Rectory Way, Kennington, Ashford, TN24 9RE</t>
  </si>
  <si>
    <t>11 Gerlach House, Beecholme Drive, Ashford, TN24 9RG</t>
  </si>
  <si>
    <t>12 Gerlach House, Beecholme Drive, Ashford, TN24 9RG</t>
  </si>
  <si>
    <t>14 Gerlach House, Beecholme Drive, Ashford, TN24 9RG</t>
  </si>
  <si>
    <t>15 Gerlach House, Beecholme Drive, Ashford, TN24 9RG</t>
  </si>
  <si>
    <t>2 Gerlach House, Beecholme Drive, Ashford, TN24 9RG</t>
  </si>
  <si>
    <t>28 Gerlach House, Beecholme Drive, Ashford, TN24 9RG</t>
  </si>
  <si>
    <t>30 Gerlach House, Beecholme Drive, Ashford, TN24 9RG</t>
  </si>
  <si>
    <t>31 Gerlach House, Beecholme Drive, Ashford, TN24 9RG</t>
  </si>
  <si>
    <t>32 Gerlach House, Beecholme Drive, Ashford, TN24 9RG</t>
  </si>
  <si>
    <t>4 Gerlach House, Beecholme Drive, Ashford, TN24 9RG</t>
  </si>
  <si>
    <t>8 Gerlach House, Beecholme Drive, Ashford, TN24 9RG</t>
  </si>
  <si>
    <t>2 Old Ash Close, Kennington, Ashford, TN24 9RH</t>
  </si>
  <si>
    <t>22 Old Ash Close, Kennington, Ashford, TN24 9RH</t>
  </si>
  <si>
    <t>7 Old Ash Close, Kennington, Ashford, TN24 9RH</t>
  </si>
  <si>
    <t>17 Copperfield Close, Kennington, Ashford, TN24 9RJ</t>
  </si>
  <si>
    <t>19 Copperfield Close, Kennington, Ashford, TN24 9RJ</t>
  </si>
  <si>
    <t>2 Copperfield Close, Kennington, Ashford, TN24 9RJ</t>
  </si>
  <si>
    <t>23 Copperfield Close, Kennington, Ashford, TN24 9RJ</t>
  </si>
  <si>
    <t>25 Copperfield Close, Kennington, Ashford, TN24 9RJ</t>
  </si>
  <si>
    <t>29 Copperfield Close, Kennington, Ashford, TN24 9RJ</t>
  </si>
  <si>
    <t>33 Copperfield Close, Kennington, Ashford, TN24 9RJ</t>
  </si>
  <si>
    <t>34 Copperfield Close, Kennington, Ashford, TN24 9RJ</t>
  </si>
  <si>
    <t>7 Copperfield Close, Kennington, Ashford, TN24 9RJ</t>
  </si>
  <si>
    <t>8 Copperfield Close, Kennington, Ashford, TN24 9RJ</t>
  </si>
  <si>
    <t>4 Coombe Grove, Ram Lane, Hothfield, TN25 4LS</t>
  </si>
  <si>
    <t>5 Coombe Grove, Ram Lane, Hothfield, TN25 4LS</t>
  </si>
  <si>
    <t>10 Little Chequers, Wye, Ashford, TN25 5DT</t>
  </si>
  <si>
    <t>2 Little Chequers, Wye, Ashford, TN25 5DT</t>
  </si>
  <si>
    <t>4 Little Chequers, Wye, Ashford, TN25 5DT</t>
  </si>
  <si>
    <t>44 Little Chequers, Wye, Ashford, TN25 5DT</t>
  </si>
  <si>
    <t>45 Little Chequers, Wye, Ashford, TN25 5DT</t>
  </si>
  <si>
    <t>46 Little Chequers, Wye, Ashford, TN25 5DT</t>
  </si>
  <si>
    <t>51 Little Chequers, Wye, Ashford, TN25 5DT</t>
  </si>
  <si>
    <t>52 Little Chequers, Wye, Ashford, TN25 5DT</t>
  </si>
  <si>
    <t>53 Little Chequers, Wye, Ashford, TN25 5DT</t>
  </si>
  <si>
    <t>56 Little Chequers, Wye, Ashford, TN25 5DT</t>
  </si>
  <si>
    <t>57 Little Chequers, Wye, Ashford, TN25 5DT</t>
  </si>
  <si>
    <t>58 Little Chequers, Wye, Ashford, TN25 5DT</t>
  </si>
  <si>
    <t>59 Little Chequers, Wye, Ashford, TN25 5DT</t>
  </si>
  <si>
    <t>64 Little Chequers, Wye, Ashford, TN25 5DT</t>
  </si>
  <si>
    <t>7 Little Chequers, Wye, Ashford, TN25 5DT</t>
  </si>
  <si>
    <t>106 Little Chequers, Wye, Ashford, TN25 5DU</t>
  </si>
  <si>
    <t>108 Little Chequers, Wye, Ashford, TN25 5DU</t>
  </si>
  <si>
    <t>112 Little Chequers, Wye, Ashford, TN25 5DU</t>
  </si>
  <si>
    <t>113 Little Chequers, Wye, Ashford, TN25 5DU</t>
  </si>
  <si>
    <t>114 Little Chequers, Wye, Ashford, TN25 5DU</t>
  </si>
  <si>
    <t>116 Little Chequers, Wye, Ashford, TN25 5DU</t>
  </si>
  <si>
    <t>121 Little Chequers, Wye, Ashford, TN25 5DU</t>
  </si>
  <si>
    <t>122 Little Chequers, Wye, Ashford, TN25 5DU</t>
  </si>
  <si>
    <t>123 Little Chequers, Wye, Ashford, TN25 5DU</t>
  </si>
  <si>
    <t>135 Little Chequers, Wye, Ashford, TN25 5DU</t>
  </si>
  <si>
    <t>143 Little Chequers, Wye, Ashford, TN25 5DU</t>
  </si>
  <si>
    <t>149 Little Chequers, Wye, Ashford, TN25 5DU</t>
  </si>
  <si>
    <t>1 Luckley House, Wye, Ashford, TN25 5DY</t>
  </si>
  <si>
    <t>14 Luckley House, Wye, Ashford, TN25 5DY</t>
  </si>
  <si>
    <t>18 Luckley House, Wye, Ashford, TN25 5DY</t>
  </si>
  <si>
    <t>21 Luckley House, Wye, Ashford, TN25 5DY</t>
  </si>
  <si>
    <t>22C Luckley House, Wye, Ashford, TN25 5DY</t>
  </si>
  <si>
    <t>22D Luckley House, Wye, Ashford, TN25 5DY</t>
  </si>
  <si>
    <t>26 Luckley House, Wye, Ashford, TN25 5DY</t>
  </si>
  <si>
    <t>33 Luckley House, Wye, Ashford, TN25 5DY</t>
  </si>
  <si>
    <t>4 Luckley House, Wye, Ashford, TN25 5DY</t>
  </si>
  <si>
    <t>7B Luckley House, Wye, Ashford, TN25 5DY</t>
  </si>
  <si>
    <t>8 Luckley House, Wye, Ashford, TN25 5DY</t>
  </si>
  <si>
    <t>27 Little Chequers, Wye, Ashford, TN25 5DZ</t>
  </si>
  <si>
    <t>23 Martin House, Wye, Ashford, TN25 5HA</t>
  </si>
  <si>
    <t>3 Martin House, Wye, Ashford, TN25 5HA</t>
  </si>
  <si>
    <t>6 Martin House, Wye, Ashford, TN25 5HA</t>
  </si>
  <si>
    <t>1 Glebelands, Mersham, Ashford, TN25 6PB</t>
  </si>
  <si>
    <t>14 Glebelands, Mersham, Ashford, TN25 6PB</t>
  </si>
  <si>
    <t>16 Glebelands, Mersham, Ashford, TN25 6PB</t>
  </si>
  <si>
    <t>18 Glebelands, Mersham, Ashford, TN25 6PB</t>
  </si>
  <si>
    <t>2 Glebelands, Mersham, Ashford, TN25 6PB</t>
  </si>
  <si>
    <t>21 Glebelands, Mersham, Ashford, TN25 6PB</t>
  </si>
  <si>
    <t>25 Glebelands, Mersham, Ashford, TN25 6PB</t>
  </si>
  <si>
    <t>26 Glebelands, Mersham, Ashford, TN25 6PB</t>
  </si>
  <si>
    <t>1 Kingsford Close, Mersham, Ashford, TN25 6PD</t>
  </si>
  <si>
    <t>5 Kingsford Close, Mersham, Ashford, TN25 6PD</t>
  </si>
  <si>
    <t>7 Kingsford Close, Mersham, Ashford, TN25 6PD</t>
  </si>
  <si>
    <t>32 Arlington, Ashford, Kent, TN23 4HJ</t>
  </si>
  <si>
    <t>36 Crundale Close, Ashford, Kent, TN23 5RP</t>
  </si>
  <si>
    <t>8 Eastry Close, Ashford, Kent, TN23 5RS</t>
  </si>
  <si>
    <t>39 Lynsted Close, Ashford, Kent, TN23 5RZ</t>
  </si>
  <si>
    <t>6 Lynsted Close, Ashford, Kent, TN23 5RZ</t>
  </si>
  <si>
    <t>11 Frittenden Close, Ashford, Kent, TN23 5SX</t>
  </si>
  <si>
    <t>40 Bredgar Close, Ashford, Kent, TN23 5SQ</t>
  </si>
  <si>
    <t>53 Frittenden Close, Ashford, Kent, TN23 5SX</t>
  </si>
  <si>
    <t>136 Newenden Close, Ashford, Kent, TN23 5TF</t>
  </si>
  <si>
    <t>91 Speldhurst Close, Ashford, Kent, TN23 5TN</t>
  </si>
  <si>
    <t>180 Speldhurst Close, Ashford, Kent, TN23 5TR</t>
  </si>
  <si>
    <t>181 Speldhurst Close, Ashford, Kent, TN23 5TR</t>
  </si>
  <si>
    <t>212 Bybrook Road (Rose Tree House), Kennington, Ashford, TN24 9JQ</t>
  </si>
  <si>
    <t>33 Gerlach House, Beecholme Drive, Ashford, TN24 9RG</t>
  </si>
  <si>
    <t>5 Gerlach House, Beecholme Drive, Ashford, TN24 9RG</t>
  </si>
  <si>
    <t>47 Little Chequers, Wye, Ashford, TN25 5DT</t>
  </si>
  <si>
    <t>105 Little Chequers, Wye, Ashford, TN25 5DU</t>
  </si>
  <si>
    <t>107 Little Chequers, Wye, Ashford, TN25 5DU</t>
  </si>
  <si>
    <t>125 Little Chequers, Wye, Ashford, TN25 5DU</t>
  </si>
  <si>
    <t>15 Sotherton, Willesborough, Ashford, TN24 0EZ</t>
  </si>
  <si>
    <t>21 Sotherton, Willesborough, Ashford, TN24 0EZ</t>
  </si>
  <si>
    <t>29 Sotherton, Willesborough, Ashford, TN24 0EZ</t>
  </si>
  <si>
    <t>20/00711/AS</t>
  </si>
  <si>
    <t>Swanton House, Elwick Road, Ashford</t>
  </si>
  <si>
    <t>Demolition of existing building and erection of two buildings comprising 34 apartments with associated access, parking and landscaping.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</si>
</sst>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2" fontId="0" fillId="0" borderId="0" xfId="0" applyNumberFormat="1"/>
    <xf numFmtId="0" fontId="0" fillId="0" borderId="1" xfId="0" applyBorder="1"/>
    <xf numFmtId="14" fontId="0" fillId="0" borderId="1" xfId="0" applyNumberFormat="1" applyBorder="1" applyAlignment="1">
      <alignment horizontal="left"/>
    </xf>
    <xf numFmtId="2" fontId="0" fillId="0" borderId="1" xfId="0" applyNumberFormat="1" applyBorder="1"/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14" fontId="0" fillId="0" borderId="0" xfId="0" applyNumberFormat="1"/>
    <xf numFmtId="14" fontId="0" fillId="0" borderId="1" xfId="0" applyNumberForma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2" xfId="0" applyFill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1" fillId="0" borderId="0" xfId="0" applyFont="1"/>
    <xf numFmtId="0" fontId="1" fillId="2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164" fontId="0" fillId="0" borderId="1" xfId="0" applyNumberFormat="1" applyBorder="1"/>
    <xf numFmtId="0" fontId="1" fillId="2" borderId="9" xfId="0" applyFont="1" applyFill="1" applyBorder="1"/>
    <xf numFmtId="0" fontId="0" fillId="2" borderId="7" xfId="0" applyFill="1" applyBorder="1"/>
    <xf numFmtId="0" fontId="0" fillId="2" borderId="10" xfId="0" applyFill="1" applyBorder="1"/>
    <xf numFmtId="0" fontId="1" fillId="2" borderId="11" xfId="0" applyFont="1" applyFill="1" applyBorder="1"/>
    <xf numFmtId="0" fontId="0" fillId="2" borderId="8" xfId="0" applyFill="1" applyBorder="1"/>
    <xf numFmtId="0" fontId="0" fillId="2" borderId="6" xfId="0" applyFill="1" applyBorder="1"/>
    <xf numFmtId="0" fontId="1" fillId="2" borderId="2" xfId="0" applyFont="1" applyFill="1" applyBorder="1"/>
    <xf numFmtId="0" fontId="0" fillId="2" borderId="12" xfId="0" applyFill="1" applyBorder="1"/>
    <xf numFmtId="0" fontId="0" fillId="2" borderId="3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36">
    <dxf>
      <font>
        <color rgb="FFFF0000"/>
      </font>
      <fill>
        <patternFill>
          <bgColor rgb="FFFFB7B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B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74A9-240A-46E0-B928-E195830737C1}">
  <dimension ref="B1:F18"/>
  <sheetViews>
    <sheetView workbookViewId="0">
      <selection activeCell="G9" sqref="G9"/>
    </sheetView>
  </sheetViews>
  <sheetFormatPr defaultRowHeight="14.4" x14ac:dyDescent="0.3"/>
  <cols>
    <col min="2" max="6" width="25.77734375" customWidth="1"/>
  </cols>
  <sheetData>
    <row r="1" spans="2:6" x14ac:dyDescent="0.3">
      <c r="B1" s="22" t="s">
        <v>427</v>
      </c>
    </row>
    <row r="2" spans="2:6" ht="28.8" x14ac:dyDescent="0.3">
      <c r="B2" s="8" t="s">
        <v>0</v>
      </c>
      <c r="C2" s="8" t="s">
        <v>1</v>
      </c>
      <c r="D2" s="24" t="s">
        <v>2</v>
      </c>
      <c r="E2" s="24" t="s">
        <v>3</v>
      </c>
    </row>
    <row r="3" spans="2:6" x14ac:dyDescent="0.3">
      <c r="B3" s="2" t="s">
        <v>4</v>
      </c>
      <c r="C3" s="2">
        <v>1.75</v>
      </c>
      <c r="D3" s="2">
        <v>27</v>
      </c>
      <c r="E3" s="2">
        <f>27*C3</f>
        <v>47.25</v>
      </c>
    </row>
    <row r="4" spans="2:6" x14ac:dyDescent="0.3">
      <c r="B4" s="2" t="s">
        <v>5</v>
      </c>
      <c r="C4" s="2">
        <v>2.4</v>
      </c>
      <c r="D4" s="2">
        <v>27</v>
      </c>
      <c r="E4" s="2">
        <f>27*C4</f>
        <v>64.8</v>
      </c>
    </row>
    <row r="6" spans="2:6" x14ac:dyDescent="0.3">
      <c r="B6" s="26" t="s">
        <v>6</v>
      </c>
      <c r="C6" s="27"/>
      <c r="D6" s="27"/>
      <c r="E6" s="27"/>
      <c r="F6" s="28"/>
    </row>
    <row r="7" spans="2:6" x14ac:dyDescent="0.3">
      <c r="B7" s="29" t="s">
        <v>428</v>
      </c>
      <c r="C7" s="30"/>
      <c r="D7" s="30"/>
      <c r="E7" s="30"/>
      <c r="F7" s="31"/>
    </row>
    <row r="8" spans="2:6" x14ac:dyDescent="0.3">
      <c r="B8" s="8" t="s">
        <v>6</v>
      </c>
      <c r="C8" s="8" t="s">
        <v>7</v>
      </c>
      <c r="D8" s="8" t="s">
        <v>8</v>
      </c>
      <c r="E8" s="8" t="s">
        <v>9</v>
      </c>
      <c r="F8" s="8" t="s">
        <v>10</v>
      </c>
    </row>
    <row r="9" spans="2:6" x14ac:dyDescent="0.3">
      <c r="B9" s="2" t="s">
        <v>11</v>
      </c>
      <c r="C9" s="4">
        <f>0.5*0.9</f>
        <v>0.45</v>
      </c>
      <c r="D9" s="4">
        <v>5</v>
      </c>
      <c r="E9" s="25">
        <f>0.9*0.25</f>
        <v>0.22500000000000001</v>
      </c>
      <c r="F9" s="25">
        <f>0.9*10</f>
        <v>9</v>
      </c>
    </row>
    <row r="10" spans="2:6" x14ac:dyDescent="0.3">
      <c r="B10" s="2" t="s">
        <v>12</v>
      </c>
      <c r="C10" s="4">
        <v>0</v>
      </c>
      <c r="D10" s="4">
        <v>0</v>
      </c>
      <c r="E10" s="25">
        <v>0</v>
      </c>
      <c r="F10" s="25">
        <v>0</v>
      </c>
    </row>
    <row r="11" spans="2:6" x14ac:dyDescent="0.3">
      <c r="B11" s="2" t="s">
        <v>13</v>
      </c>
      <c r="C11" s="4">
        <f>0.5*0.9</f>
        <v>0.45</v>
      </c>
      <c r="D11" s="4">
        <v>5</v>
      </c>
      <c r="E11" s="25">
        <f>0.9*0.25</f>
        <v>0.22500000000000001</v>
      </c>
      <c r="F11" s="25">
        <f>0.9*10</f>
        <v>9</v>
      </c>
    </row>
    <row r="12" spans="2:6" x14ac:dyDescent="0.3">
      <c r="B12" s="2" t="s">
        <v>14</v>
      </c>
      <c r="C12" s="4">
        <v>0</v>
      </c>
      <c r="D12" s="4">
        <v>0</v>
      </c>
      <c r="E12" s="25">
        <f>0.9*0.25</f>
        <v>0.22500000000000001</v>
      </c>
      <c r="F12" s="25">
        <f>0.9*10</f>
        <v>9</v>
      </c>
    </row>
    <row r="13" spans="2:6" x14ac:dyDescent="0.3">
      <c r="B13" s="2" t="s">
        <v>15</v>
      </c>
      <c r="C13" s="4">
        <v>0</v>
      </c>
      <c r="D13" s="4">
        <v>0</v>
      </c>
      <c r="E13" s="25">
        <v>0</v>
      </c>
      <c r="F13" s="25">
        <v>0</v>
      </c>
    </row>
    <row r="14" spans="2:6" x14ac:dyDescent="0.3">
      <c r="B14" s="2" t="s">
        <v>16</v>
      </c>
      <c r="C14" s="4">
        <f>0.5*0.9</f>
        <v>0.45</v>
      </c>
      <c r="D14" s="4">
        <v>5</v>
      </c>
      <c r="E14" s="25">
        <f>0.9*0.25</f>
        <v>0.22500000000000001</v>
      </c>
      <c r="F14" s="25">
        <f>0.9*10</f>
        <v>9</v>
      </c>
    </row>
    <row r="15" spans="2:6" x14ac:dyDescent="0.3">
      <c r="B15" s="2" t="s">
        <v>17</v>
      </c>
      <c r="C15" s="4">
        <v>0</v>
      </c>
      <c r="D15" s="4">
        <v>0</v>
      </c>
      <c r="E15" s="25">
        <v>0</v>
      </c>
      <c r="F15" s="25">
        <v>0</v>
      </c>
    </row>
    <row r="16" spans="2:6" x14ac:dyDescent="0.3">
      <c r="B16" s="2" t="s">
        <v>18</v>
      </c>
      <c r="C16" s="4">
        <f>0.5*0.9</f>
        <v>0.45</v>
      </c>
      <c r="D16" s="4">
        <v>5</v>
      </c>
      <c r="E16" s="25">
        <f>0.9*0.25</f>
        <v>0.22500000000000001</v>
      </c>
      <c r="F16" s="25">
        <f>0.9*10</f>
        <v>9</v>
      </c>
    </row>
    <row r="17" spans="2:6" x14ac:dyDescent="0.3">
      <c r="B17" s="2" t="s">
        <v>19</v>
      </c>
      <c r="C17" s="4">
        <v>0</v>
      </c>
      <c r="D17" s="4">
        <v>0</v>
      </c>
      <c r="E17" s="25">
        <v>0</v>
      </c>
      <c r="F17" s="25">
        <v>0</v>
      </c>
    </row>
    <row r="18" spans="2:6" x14ac:dyDescent="0.3">
      <c r="B18" s="2" t="s">
        <v>20</v>
      </c>
      <c r="C18" s="4">
        <v>0</v>
      </c>
      <c r="D18" s="4">
        <v>0</v>
      </c>
      <c r="E18" s="25">
        <f>0.9*0.25</f>
        <v>0.22500000000000001</v>
      </c>
      <c r="F18" s="25">
        <f>0.9*10</f>
        <v>9</v>
      </c>
    </row>
  </sheetData>
  <sheetProtection algorithmName="SHA-512" hashValue="V7CnHHF1oDDyr3gd6uWeM4D3/HKu8Va/LFcgmxy8kPWEOKge3bTBu9LGsdTw8F6y2VishH+HxaTCccvYf6j+9g==" saltValue="pE7yEmDnzi2rdWrbr+RRm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C452-4B6B-4DC5-B4DB-A18CECA66B7B}">
  <dimension ref="A2:N1471"/>
  <sheetViews>
    <sheetView zoomScale="54" zoomScaleNormal="115" workbookViewId="0">
      <pane xSplit="1" ySplit="4" topLeftCell="F1453" activePane="bottomRight" state="frozen"/>
      <selection pane="topRight" activeCell="D1" sqref="D1"/>
      <selection pane="bottomLeft" activeCell="A3" sqref="A3"/>
      <selection pane="bottomRight" activeCell="S1467" sqref="S1467"/>
    </sheetView>
  </sheetViews>
  <sheetFormatPr defaultRowHeight="14.4" x14ac:dyDescent="0.3"/>
  <cols>
    <col min="1" max="1" width="65.21875" bestFit="1" customWidth="1"/>
    <col min="2" max="2" width="13.44140625" bestFit="1" customWidth="1"/>
    <col min="3" max="3" width="18.33203125" customWidth="1"/>
    <col min="4" max="4" width="10.33203125" customWidth="1"/>
    <col min="5" max="5" width="13" customWidth="1"/>
    <col min="6" max="6" width="26.33203125" customWidth="1"/>
    <col min="7" max="8" width="18.33203125" customWidth="1"/>
    <col min="9" max="9" width="23" customWidth="1"/>
    <col min="10" max="11" width="25.77734375" style="1" customWidth="1"/>
    <col min="12" max="13" width="25.77734375" customWidth="1"/>
  </cols>
  <sheetData>
    <row r="2" spans="1:13" x14ac:dyDescent="0.3">
      <c r="A2" s="32" t="s">
        <v>436</v>
      </c>
      <c r="B2" s="33"/>
      <c r="C2" s="33"/>
      <c r="D2" s="33"/>
      <c r="E2" s="33"/>
      <c r="F2" s="33"/>
      <c r="G2" s="33"/>
      <c r="H2" s="33"/>
      <c r="I2" s="33"/>
      <c r="J2" s="39"/>
      <c r="K2" s="39"/>
      <c r="L2" s="33"/>
      <c r="M2" s="34"/>
    </row>
    <row r="3" spans="1:13" x14ac:dyDescent="0.3">
      <c r="A3" s="23"/>
      <c r="B3" s="23"/>
      <c r="C3" s="23"/>
      <c r="D3" s="23"/>
      <c r="E3" s="23"/>
      <c r="F3" s="23"/>
      <c r="G3" s="23"/>
      <c r="H3" s="23"/>
      <c r="I3" s="23"/>
      <c r="J3" s="40" t="s">
        <v>433</v>
      </c>
      <c r="K3" s="41"/>
      <c r="L3" s="40" t="s">
        <v>434</v>
      </c>
      <c r="M3" s="41"/>
    </row>
    <row r="4" spans="1:13" s="19" customFormat="1" ht="28.8" x14ac:dyDescent="0.3">
      <c r="A4" s="35" t="s">
        <v>21</v>
      </c>
      <c r="B4" s="35" t="s">
        <v>22</v>
      </c>
      <c r="C4" s="35" t="s">
        <v>429</v>
      </c>
      <c r="D4" s="36" t="s">
        <v>23</v>
      </c>
      <c r="E4" s="36" t="s">
        <v>24</v>
      </c>
      <c r="F4" s="36" t="s">
        <v>6</v>
      </c>
      <c r="G4" s="35" t="s">
        <v>25</v>
      </c>
      <c r="H4" s="35" t="s">
        <v>26</v>
      </c>
      <c r="I4" s="38" t="s">
        <v>435</v>
      </c>
      <c r="J4" s="37" t="s">
        <v>419</v>
      </c>
      <c r="K4" s="37" t="s">
        <v>420</v>
      </c>
      <c r="L4" s="37" t="s">
        <v>419</v>
      </c>
      <c r="M4" s="37" t="s">
        <v>420</v>
      </c>
    </row>
    <row r="5" spans="1:13" x14ac:dyDescent="0.3">
      <c r="A5" s="2" t="s">
        <v>418</v>
      </c>
      <c r="B5" s="2" t="s">
        <v>28</v>
      </c>
      <c r="C5" s="3">
        <v>45412</v>
      </c>
      <c r="D5" s="2" t="s">
        <v>4</v>
      </c>
      <c r="E5" s="2">
        <f>VLOOKUP(D5,'Background data'!B$2:E$5,4,FALSE)</f>
        <v>47.25</v>
      </c>
      <c r="F5" s="2" t="s">
        <v>11</v>
      </c>
      <c r="G5" s="10">
        <v>45770</v>
      </c>
      <c r="H5" s="2" t="s">
        <v>404</v>
      </c>
      <c r="I5" s="2" t="str">
        <f t="shared" ref="I5:I14" si="0">IF(G5="","Not secured","Secured")</f>
        <v>Secured</v>
      </c>
      <c r="J5" s="4">
        <f>IF($I5="Secured",(E5*(VLOOKUP(F5,'Background data'!B$8:D$18,2,FALSE))*(365.25*1*10^-6)),0)</f>
        <v>7.7661281249999988E-3</v>
      </c>
      <c r="K5" s="4">
        <f>IF($I5="Secured",(E5*(VLOOKUP(F5,'Background data'!B$8:D$18,3,FALSE))*(365.25*1*10^-6)),0)</f>
        <v>8.6290312499999994E-2</v>
      </c>
      <c r="L5" s="4">
        <f>IF(I5="Secured",(E5*(VLOOKUP(F5,'Background data'!B$8:G$18,4,FALSE))*(365.25*1*10^-6)),0)</f>
        <v>3.8830640624999994E-3</v>
      </c>
      <c r="M5" s="4">
        <f>IF(I5="Secured",(E5*(VLOOKUP(F5,'Background data'!B$8:H$18,5,FALSE))*(365.25*1*10^-6)),0)</f>
        <v>0.15532256249999998</v>
      </c>
    </row>
    <row r="6" spans="1:13" x14ac:dyDescent="0.3">
      <c r="A6" s="2" t="s">
        <v>438</v>
      </c>
      <c r="B6" s="2" t="s">
        <v>29</v>
      </c>
      <c r="C6" s="3">
        <v>45412</v>
      </c>
      <c r="D6" s="2" t="s">
        <v>5</v>
      </c>
      <c r="E6" s="2">
        <f>VLOOKUP(D6,'Background data'!B$2:E$5,4,FALSE)</f>
        <v>64.8</v>
      </c>
      <c r="F6" s="2" t="s">
        <v>11</v>
      </c>
      <c r="G6" s="10">
        <v>45770</v>
      </c>
      <c r="H6" s="2" t="s">
        <v>394</v>
      </c>
      <c r="I6" s="2" t="str">
        <f t="shared" si="0"/>
        <v>Secured</v>
      </c>
      <c r="J6" s="4">
        <f>IF($I6="Secured",(E6*(VLOOKUP(F6,'Background data'!B$8:D$18,2,FALSE))*(365.25*1*10^-6)),0)</f>
        <v>1.0650689999999999E-2</v>
      </c>
      <c r="K6" s="4">
        <f>IF($I6="Secured",(E6*(VLOOKUP(F6,'Background data'!B$8:D$18,3,FALSE))*(365.25*1*10^-6)),0)</f>
        <v>0.11834099999999999</v>
      </c>
      <c r="L6" s="4">
        <f>IF(I6="Secured",(E6*(VLOOKUP(F6,'Background data'!B$8:G$18,4,FALSE))*(365.25*1*10^-6)),0)</f>
        <v>5.3253449999999996E-3</v>
      </c>
      <c r="M6" s="4">
        <f>IF(I6="Secured",(E6*(VLOOKUP(F6,'Background data'!B$8:H$18,5,FALSE))*(365.25*1*10^-6)),0)</f>
        <v>0.21301379999999995</v>
      </c>
    </row>
    <row r="7" spans="1:13" x14ac:dyDescent="0.3">
      <c r="A7" s="2" t="s">
        <v>439</v>
      </c>
      <c r="B7" s="2" t="s">
        <v>30</v>
      </c>
      <c r="C7" s="3">
        <v>45407</v>
      </c>
      <c r="D7" s="2" t="s">
        <v>5</v>
      </c>
      <c r="E7" s="2">
        <f>VLOOKUP(D7,'Background data'!B$2:E$5,4,FALSE)</f>
        <v>64.8</v>
      </c>
      <c r="F7" s="2" t="s">
        <v>11</v>
      </c>
      <c r="G7" s="10">
        <v>45770</v>
      </c>
      <c r="H7" s="2" t="s">
        <v>394</v>
      </c>
      <c r="I7" s="2" t="str">
        <f t="shared" si="0"/>
        <v>Secured</v>
      </c>
      <c r="J7" s="4">
        <f>IF($I7="Secured",(E7*(VLOOKUP(F7,'Background data'!B$8:D$18,2,FALSE))*(365.25*1*10^-6)),0)</f>
        <v>1.0650689999999999E-2</v>
      </c>
      <c r="K7" s="4">
        <f>IF($I7="Secured",(E7*(VLOOKUP(F7,'Background data'!B$8:D$18,3,FALSE))*(365.25*1*10^-6)),0)</f>
        <v>0.11834099999999999</v>
      </c>
      <c r="L7" s="4">
        <f>IF(I7="Secured",(E7*(VLOOKUP(F7,'Background data'!B$8:G$18,4,FALSE))*(365.25*1*10^-6)),0)</f>
        <v>5.3253449999999996E-3</v>
      </c>
      <c r="M7" s="4">
        <f>IF(I7="Secured",(E7*(VLOOKUP(F7,'Background data'!B$8:H$18,5,FALSE))*(365.25*1*10^-6)),0)</f>
        <v>0.21301379999999995</v>
      </c>
    </row>
    <row r="8" spans="1:13" x14ac:dyDescent="0.3">
      <c r="A8" s="2" t="s">
        <v>440</v>
      </c>
      <c r="B8" s="2" t="s">
        <v>31</v>
      </c>
      <c r="C8" s="3">
        <v>45421</v>
      </c>
      <c r="D8" s="2" t="s">
        <v>5</v>
      </c>
      <c r="E8" s="2">
        <f>VLOOKUP(D8,'Background data'!B$2:E$5,4,FALSE)</f>
        <v>64.8</v>
      </c>
      <c r="F8" s="2" t="s">
        <v>11</v>
      </c>
      <c r="G8" s="10">
        <v>45770</v>
      </c>
      <c r="H8" s="2" t="s">
        <v>394</v>
      </c>
      <c r="I8" s="2" t="str">
        <f t="shared" si="0"/>
        <v>Secured</v>
      </c>
      <c r="J8" s="4">
        <f>IF($I8="Secured",(E8*(VLOOKUP(F8,'Background data'!B$8:D$18,2,FALSE))*(365.25*1*10^-6)),0)</f>
        <v>1.0650689999999999E-2</v>
      </c>
      <c r="K8" s="4">
        <f>IF($I8="Secured",(E8*(VLOOKUP(F8,'Background data'!B$8:D$18,3,FALSE))*(365.25*1*10^-6)),0)</f>
        <v>0.11834099999999999</v>
      </c>
      <c r="L8" s="4">
        <f>IF(I8="Secured",(E8*(VLOOKUP(F8,'Background data'!B$8:G$18,4,FALSE))*(365.25*1*10^-6)),0)</f>
        <v>5.3253449999999996E-3</v>
      </c>
      <c r="M8" s="4">
        <f>IF(I8="Secured",(E8*(VLOOKUP(F8,'Background data'!B$8:H$18,5,FALSE))*(365.25*1*10^-6)),0)</f>
        <v>0.21301379999999995</v>
      </c>
    </row>
    <row r="9" spans="1:13" x14ac:dyDescent="0.3">
      <c r="A9" s="2" t="s">
        <v>441</v>
      </c>
      <c r="B9" s="2" t="s">
        <v>31</v>
      </c>
      <c r="C9" s="3">
        <v>45421</v>
      </c>
      <c r="D9" s="2" t="s">
        <v>5</v>
      </c>
      <c r="E9" s="2">
        <f>VLOOKUP(D9,'Background data'!B$2:E$5,4,FALSE)</f>
        <v>64.8</v>
      </c>
      <c r="F9" s="2" t="s">
        <v>11</v>
      </c>
      <c r="G9" s="10">
        <v>45770</v>
      </c>
      <c r="H9" s="2" t="s">
        <v>394</v>
      </c>
      <c r="I9" s="2" t="str">
        <f t="shared" si="0"/>
        <v>Secured</v>
      </c>
      <c r="J9" s="4">
        <f>IF($I9="Secured",(E9*(VLOOKUP(F9,'Background data'!B$8:D$18,2,FALSE))*(365.25*1*10^-6)),0)</f>
        <v>1.0650689999999999E-2</v>
      </c>
      <c r="K9" s="4">
        <f>IF($I9="Secured",(E9*(VLOOKUP(F9,'Background data'!B$8:D$18,3,FALSE))*(365.25*1*10^-6)),0)</f>
        <v>0.11834099999999999</v>
      </c>
      <c r="L9" s="4">
        <f>IF(I9="Secured",(E9*(VLOOKUP(F9,'Background data'!B$8:G$18,4,FALSE))*(365.25*1*10^-6)),0)</f>
        <v>5.3253449999999996E-3</v>
      </c>
      <c r="M9" s="4">
        <f>IF(I9="Secured",(E9*(VLOOKUP(F9,'Background data'!B$8:H$18,5,FALSE))*(365.25*1*10^-6)),0)</f>
        <v>0.21301379999999995</v>
      </c>
    </row>
    <row r="10" spans="1:13" x14ac:dyDescent="0.3">
      <c r="A10" s="2" t="s">
        <v>442</v>
      </c>
      <c r="B10" s="2" t="s">
        <v>32</v>
      </c>
      <c r="C10" s="3">
        <v>45422</v>
      </c>
      <c r="D10" s="2" t="s">
        <v>4</v>
      </c>
      <c r="E10" s="2">
        <f>VLOOKUP(D10,'Background data'!B$2:E$5,4,FALSE)</f>
        <v>47.25</v>
      </c>
      <c r="F10" s="2" t="s">
        <v>11</v>
      </c>
      <c r="G10" s="10">
        <v>45770</v>
      </c>
      <c r="H10" s="2" t="s">
        <v>404</v>
      </c>
      <c r="I10" s="2" t="str">
        <f t="shared" si="0"/>
        <v>Secured</v>
      </c>
      <c r="J10" s="4">
        <f>IF($I10="Secured",(E10*(VLOOKUP(F10,'Background data'!B$8:D$18,2,FALSE))*(365.25*1*10^-6)),0)</f>
        <v>7.7661281249999988E-3</v>
      </c>
      <c r="K10" s="4">
        <f>IF($I10="Secured",(E10*(VLOOKUP(F10,'Background data'!B$8:D$18,3,FALSE))*(365.25*1*10^-6)),0)</f>
        <v>8.6290312499999994E-2</v>
      </c>
      <c r="L10" s="4">
        <f>IF(I10="Secured",(E10*(VLOOKUP(F10,'Background data'!B$8:G$18,4,FALSE))*(365.25*1*10^-6)),0)</f>
        <v>3.8830640624999994E-3</v>
      </c>
      <c r="M10" s="4">
        <f>IF(I10="Secured",(E10*(VLOOKUP(F10,'Background data'!B$8:H$18,5,FALSE))*(365.25*1*10^-6)),0)</f>
        <v>0.15532256249999998</v>
      </c>
    </row>
    <row r="11" spans="1:13" x14ac:dyDescent="0.3">
      <c r="A11" s="11" t="s">
        <v>443</v>
      </c>
      <c r="B11" s="2" t="s">
        <v>33</v>
      </c>
      <c r="C11" s="12">
        <v>45427</v>
      </c>
      <c r="D11" s="2" t="s">
        <v>4</v>
      </c>
      <c r="E11" s="2">
        <f>VLOOKUP(D11,'Background data'!B$2:E$5,4,FALSE)</f>
        <v>47.25</v>
      </c>
      <c r="F11" s="2" t="s">
        <v>11</v>
      </c>
      <c r="G11" s="10">
        <v>45770</v>
      </c>
      <c r="H11" s="2" t="s">
        <v>404</v>
      </c>
      <c r="I11" s="2" t="str">
        <f t="shared" si="0"/>
        <v>Secured</v>
      </c>
      <c r="J11" s="4">
        <f>IF($I11="Secured",(E11*(VLOOKUP(F11,'Background data'!B$8:D$18,2,FALSE))*(365.25*1*10^-6)),0)</f>
        <v>7.7661281249999988E-3</v>
      </c>
      <c r="K11" s="4">
        <f>IF($I11="Secured",(E11*(VLOOKUP(F11,'Background data'!B$8:D$18,3,FALSE))*(365.25*1*10^-6)),0)</f>
        <v>8.6290312499999994E-2</v>
      </c>
      <c r="L11" s="4">
        <f>IF(I11="Secured",(E11*(VLOOKUP(F11,'Background data'!B$8:G$18,4,FALSE))*(365.25*1*10^-6)),0)</f>
        <v>3.8830640624999994E-3</v>
      </c>
      <c r="M11" s="4">
        <f>IF(I11="Secured",(E11*(VLOOKUP(F11,'Background data'!B$8:H$18,5,FALSE))*(365.25*1*10^-6)),0)</f>
        <v>0.15532256249999998</v>
      </c>
    </row>
    <row r="12" spans="1:13" x14ac:dyDescent="0.3">
      <c r="A12" s="11" t="s">
        <v>444</v>
      </c>
      <c r="B12" s="2" t="s">
        <v>33</v>
      </c>
      <c r="C12" s="12">
        <v>45408</v>
      </c>
      <c r="D12" s="2" t="s">
        <v>4</v>
      </c>
      <c r="E12" s="2">
        <f>VLOOKUP(D12,'Background data'!B$2:E$5,4,FALSE)</f>
        <v>47.25</v>
      </c>
      <c r="F12" s="2" t="s">
        <v>11</v>
      </c>
      <c r="G12" s="10">
        <v>45770</v>
      </c>
      <c r="H12" s="2" t="s">
        <v>404</v>
      </c>
      <c r="I12" s="2" t="str">
        <f t="shared" si="0"/>
        <v>Secured</v>
      </c>
      <c r="J12" s="4">
        <f>IF($I12="Secured",(E12*(VLOOKUP(F12,'Background data'!B$8:D$18,2,FALSE))*(365.25*1*10^-6)),0)</f>
        <v>7.7661281249999988E-3</v>
      </c>
      <c r="K12" s="4">
        <f>IF($I12="Secured",(E12*(VLOOKUP(F12,'Background data'!B$8:D$18,3,FALSE))*(365.25*1*10^-6)),0)</f>
        <v>8.6290312499999994E-2</v>
      </c>
      <c r="L12" s="4">
        <f>IF(I12="Secured",(E12*(VLOOKUP(F12,'Background data'!B$8:G$18,4,FALSE))*(365.25*1*10^-6)),0)</f>
        <v>3.8830640624999994E-3</v>
      </c>
      <c r="M12" s="4">
        <f>IF(I12="Secured",(E12*(VLOOKUP(F12,'Background data'!B$8:H$18,5,FALSE))*(365.25*1*10^-6)),0)</f>
        <v>0.15532256249999998</v>
      </c>
    </row>
    <row r="13" spans="1:13" x14ac:dyDescent="0.3">
      <c r="A13" s="11" t="s">
        <v>445</v>
      </c>
      <c r="B13" s="2" t="s">
        <v>33</v>
      </c>
      <c r="C13" s="12">
        <v>45408</v>
      </c>
      <c r="D13" s="2" t="s">
        <v>4</v>
      </c>
      <c r="E13" s="2">
        <f>VLOOKUP(D13,'Background data'!B$2:E$5,4,FALSE)</f>
        <v>47.25</v>
      </c>
      <c r="F13" s="2" t="s">
        <v>11</v>
      </c>
      <c r="G13" s="10">
        <v>45770</v>
      </c>
      <c r="H13" s="2" t="s">
        <v>404</v>
      </c>
      <c r="I13" s="2" t="str">
        <f t="shared" si="0"/>
        <v>Secured</v>
      </c>
      <c r="J13" s="4">
        <f>IF($I13="Secured",(E13*(VLOOKUP(F13,'Background data'!B$8:D$18,2,FALSE))*(365.25*1*10^-6)),0)</f>
        <v>7.7661281249999988E-3</v>
      </c>
      <c r="K13" s="4">
        <f>IF($I13="Secured",(E13*(VLOOKUP(F13,'Background data'!B$8:D$18,3,FALSE))*(365.25*1*10^-6)),0)</f>
        <v>8.6290312499999994E-2</v>
      </c>
      <c r="L13" s="4">
        <f>IF(I13="Secured",(E13*(VLOOKUP(F13,'Background data'!B$8:G$18,4,FALSE))*(365.25*1*10^-6)),0)</f>
        <v>3.8830640624999994E-3</v>
      </c>
      <c r="M13" s="4">
        <f>IF(I13="Secured",(E13*(VLOOKUP(F13,'Background data'!B$8:H$18,5,FALSE))*(365.25*1*10^-6)),0)</f>
        <v>0.15532256249999998</v>
      </c>
    </row>
    <row r="14" spans="1:13" x14ac:dyDescent="0.3">
      <c r="A14" s="11" t="s">
        <v>446</v>
      </c>
      <c r="B14" s="2" t="s">
        <v>33</v>
      </c>
      <c r="C14" s="12">
        <v>45408</v>
      </c>
      <c r="D14" s="2" t="s">
        <v>4</v>
      </c>
      <c r="E14" s="2">
        <f>VLOOKUP(D14,'Background data'!B$2:E$5,4,FALSE)</f>
        <v>47.25</v>
      </c>
      <c r="F14" s="2" t="s">
        <v>11</v>
      </c>
      <c r="G14" s="10">
        <v>45770</v>
      </c>
      <c r="H14" s="2" t="s">
        <v>404</v>
      </c>
      <c r="I14" s="2" t="str">
        <f t="shared" si="0"/>
        <v>Secured</v>
      </c>
      <c r="J14" s="4">
        <f>IF($I14="Secured",(E14*(VLOOKUP(F14,'Background data'!B$8:D$18,2,FALSE))*(365.25*1*10^-6)),0)</f>
        <v>7.7661281249999988E-3</v>
      </c>
      <c r="K14" s="4">
        <f>IF($I14="Secured",(E14*(VLOOKUP(F14,'Background data'!B$8:D$18,3,FALSE))*(365.25*1*10^-6)),0)</f>
        <v>8.6290312499999994E-2</v>
      </c>
      <c r="L14" s="4">
        <f>IF(I14="Secured",(E14*(VLOOKUP(F14,'Background data'!B$8:G$18,4,FALSE))*(365.25*1*10^-6)),0)</f>
        <v>3.8830640624999994E-3</v>
      </c>
      <c r="M14" s="4">
        <f>IF(I14="Secured",(E14*(VLOOKUP(F14,'Background data'!B$8:H$18,5,FALSE))*(365.25*1*10^-6)),0)</f>
        <v>0.15532256249999998</v>
      </c>
    </row>
    <row r="15" spans="1:13" x14ac:dyDescent="0.3">
      <c r="A15" s="11" t="s">
        <v>447</v>
      </c>
      <c r="B15" s="2" t="s">
        <v>33</v>
      </c>
      <c r="C15" s="12">
        <v>45408</v>
      </c>
      <c r="D15" s="2" t="s">
        <v>4</v>
      </c>
      <c r="E15" s="2">
        <f>VLOOKUP(D15,'Background data'!B$2:E$5,4,FALSE)</f>
        <v>47.25</v>
      </c>
      <c r="F15" s="2" t="s">
        <v>11</v>
      </c>
      <c r="G15" s="10">
        <v>45770</v>
      </c>
      <c r="H15" s="2" t="s">
        <v>404</v>
      </c>
      <c r="I15" s="2" t="str">
        <f t="shared" ref="I15:I53" si="1">IF(G15="","Not secured","Secured")</f>
        <v>Secured</v>
      </c>
      <c r="J15" s="4">
        <f>IF($I15="Secured",(E15*(VLOOKUP(F15,'Background data'!B$8:D$18,2,FALSE))*(365.25*1*10^-6)),0)</f>
        <v>7.7661281249999988E-3</v>
      </c>
      <c r="K15" s="4">
        <f>IF($I15="Secured",(E15*(VLOOKUP(F15,'Background data'!B$8:D$18,3,FALSE))*(365.25*1*10^-6)),0)</f>
        <v>8.6290312499999994E-2</v>
      </c>
      <c r="L15" s="4">
        <f>IF(I15="Secured",(E15*(VLOOKUP(F15,'Background data'!B$8:G$18,4,FALSE))*(365.25*1*10^-6)),0)</f>
        <v>3.8830640624999994E-3</v>
      </c>
      <c r="M15" s="4">
        <f>IF(I15="Secured",(E15*(VLOOKUP(F15,'Background data'!B$8:H$18,5,FALSE))*(365.25*1*10^-6)),0)</f>
        <v>0.15532256249999998</v>
      </c>
    </row>
    <row r="16" spans="1:13" x14ac:dyDescent="0.3">
      <c r="A16" s="11" t="s">
        <v>448</v>
      </c>
      <c r="B16" s="2" t="s">
        <v>34</v>
      </c>
      <c r="C16" s="12">
        <v>45421</v>
      </c>
      <c r="D16" s="11" t="s">
        <v>5</v>
      </c>
      <c r="E16" s="11">
        <f>VLOOKUP(D16,'Background data'!B$2:E$5,4,FALSE)</f>
        <v>64.8</v>
      </c>
      <c r="F16" s="11" t="s">
        <v>11</v>
      </c>
      <c r="G16" s="10">
        <v>45770</v>
      </c>
      <c r="H16" s="2" t="s">
        <v>394</v>
      </c>
      <c r="I16" s="2" t="str">
        <f t="shared" si="1"/>
        <v>Secured</v>
      </c>
      <c r="J16" s="4">
        <f>IF($I16="Secured",(E16*(VLOOKUP(F16,'Background data'!B$8:D$18,2,FALSE))*(365.25*1*10^-6)),0)</f>
        <v>1.0650689999999999E-2</v>
      </c>
      <c r="K16" s="4">
        <f>IF($I16="Secured",(E16*(VLOOKUP(F16,'Background data'!B$8:D$18,3,FALSE))*(365.25*1*10^-6)),0)</f>
        <v>0.11834099999999999</v>
      </c>
      <c r="L16" s="4">
        <f>IF(I16="Secured",(E16*(VLOOKUP(F16,'Background data'!B$8:G$18,4,FALSE))*(365.25*1*10^-6)),0)</f>
        <v>5.3253449999999996E-3</v>
      </c>
      <c r="M16" s="4">
        <f>IF(I16="Secured",(E16*(VLOOKUP(F16,'Background data'!B$8:H$18,5,FALSE))*(365.25*1*10^-6)),0)</f>
        <v>0.21301379999999995</v>
      </c>
    </row>
    <row r="17" spans="1:13" x14ac:dyDescent="0.3">
      <c r="A17" s="11" t="s">
        <v>449</v>
      </c>
      <c r="B17" s="2" t="s">
        <v>34</v>
      </c>
      <c r="C17" s="12">
        <v>45421</v>
      </c>
      <c r="D17" s="11" t="s">
        <v>5</v>
      </c>
      <c r="E17" s="11">
        <f>VLOOKUP(D17,'Background data'!B$2:E$5,4,FALSE)</f>
        <v>64.8</v>
      </c>
      <c r="F17" s="11" t="s">
        <v>11</v>
      </c>
      <c r="G17" s="10">
        <v>45770</v>
      </c>
      <c r="H17" s="2" t="s">
        <v>394</v>
      </c>
      <c r="I17" s="2" t="str">
        <f t="shared" si="1"/>
        <v>Secured</v>
      </c>
      <c r="J17" s="4">
        <f>IF($I17="Secured",(E17*(VLOOKUP(F17,'Background data'!B$8:D$18,2,FALSE))*(365.25*1*10^-6)),0)</f>
        <v>1.0650689999999999E-2</v>
      </c>
      <c r="K17" s="4">
        <f>IF($I17="Secured",(E17*(VLOOKUP(F17,'Background data'!B$8:D$18,3,FALSE))*(365.25*1*10^-6)),0)</f>
        <v>0.11834099999999999</v>
      </c>
      <c r="L17" s="4">
        <f>IF(I17="Secured",(E17*(VLOOKUP(F17,'Background data'!B$8:G$18,4,FALSE))*(365.25*1*10^-6)),0)</f>
        <v>5.3253449999999996E-3</v>
      </c>
      <c r="M17" s="4">
        <f>IF(I17="Secured",(E17*(VLOOKUP(F17,'Background data'!B$8:H$18,5,FALSE))*(365.25*1*10^-6)),0)</f>
        <v>0.21301379999999995</v>
      </c>
    </row>
    <row r="18" spans="1:13" x14ac:dyDescent="0.3">
      <c r="A18" s="11" t="s">
        <v>450</v>
      </c>
      <c r="B18" s="2" t="s">
        <v>34</v>
      </c>
      <c r="C18" s="12">
        <v>45411</v>
      </c>
      <c r="D18" s="2" t="s">
        <v>5</v>
      </c>
      <c r="E18" s="2">
        <f>VLOOKUP(D18,'Background data'!B$2:E$5,4,FALSE)</f>
        <v>64.8</v>
      </c>
      <c r="F18" s="11" t="s">
        <v>11</v>
      </c>
      <c r="G18" s="10">
        <v>45770</v>
      </c>
      <c r="H18" s="2" t="s">
        <v>394</v>
      </c>
      <c r="I18" s="2" t="str">
        <f t="shared" si="1"/>
        <v>Secured</v>
      </c>
      <c r="J18" s="4">
        <f>IF($I18="Secured",(E18*(VLOOKUP(F18,'Background data'!B$8:D$18,2,FALSE))*(365.25*1*10^-6)),0)</f>
        <v>1.0650689999999999E-2</v>
      </c>
      <c r="K18" s="4">
        <f>IF($I18="Secured",(E18*(VLOOKUP(F18,'Background data'!B$8:D$18,3,FALSE))*(365.25*1*10^-6)),0)</f>
        <v>0.11834099999999999</v>
      </c>
      <c r="L18" s="4">
        <f>IF(I18="Secured",(E18*(VLOOKUP(F18,'Background data'!B$8:G$18,4,FALSE))*(365.25*1*10^-6)),0)</f>
        <v>5.3253449999999996E-3</v>
      </c>
      <c r="M18" s="4">
        <f>IF(I18="Secured",(E18*(VLOOKUP(F18,'Background data'!B$8:H$18,5,FALSE))*(365.25*1*10^-6)),0)</f>
        <v>0.21301379999999995</v>
      </c>
    </row>
    <row r="19" spans="1:13" x14ac:dyDescent="0.3">
      <c r="A19" s="11" t="s">
        <v>1089</v>
      </c>
      <c r="B19" s="2" t="s">
        <v>34</v>
      </c>
      <c r="C19" s="18">
        <v>45488</v>
      </c>
      <c r="D19" s="11" t="s">
        <v>5</v>
      </c>
      <c r="E19" s="11">
        <f>VLOOKUP(D19,'Background data'!B$2:E$5,4,FALSE)</f>
        <v>64.8</v>
      </c>
      <c r="F19" s="11" t="s">
        <v>11</v>
      </c>
      <c r="G19" s="10">
        <v>45770</v>
      </c>
      <c r="H19" s="2" t="s">
        <v>394</v>
      </c>
      <c r="I19" s="2" t="str">
        <f t="shared" si="1"/>
        <v>Secured</v>
      </c>
      <c r="J19" s="4">
        <f>IF($I19="Secured",(E19*(VLOOKUP(F19,'Background data'!B$8:D$18,2,FALSE))*(365.25*1*10^-6)),0)</f>
        <v>1.0650689999999999E-2</v>
      </c>
      <c r="K19" s="4">
        <f>IF($I19="Secured",(E19*(VLOOKUP(F19,'Background data'!B$8:D$18,3,FALSE))*(365.25*1*10^-6)),0)</f>
        <v>0.11834099999999999</v>
      </c>
      <c r="L19" s="4">
        <f>IF(I19="Secured",(E19*(VLOOKUP(F19,'Background data'!B$8:G$18,4,FALSE))*(365.25*1*10^-6)),0)</f>
        <v>5.3253449999999996E-3</v>
      </c>
      <c r="M19" s="4">
        <f>IF(I19="Secured",(E19*(VLOOKUP(F19,'Background data'!B$8:H$18,5,FALSE))*(365.25*1*10^-6)),0)</f>
        <v>0.21301379999999995</v>
      </c>
    </row>
    <row r="20" spans="1:13" x14ac:dyDescent="0.3">
      <c r="A20" s="11" t="s">
        <v>451</v>
      </c>
      <c r="B20" s="2" t="s">
        <v>35</v>
      </c>
      <c r="C20" s="12">
        <v>45412</v>
      </c>
      <c r="D20" s="2" t="s">
        <v>5</v>
      </c>
      <c r="E20" s="2">
        <f>VLOOKUP(D20,'Background data'!B$2:E$5,4,FALSE)</f>
        <v>64.8</v>
      </c>
      <c r="F20" s="2" t="s">
        <v>11</v>
      </c>
      <c r="G20" s="10">
        <v>45770</v>
      </c>
      <c r="H20" s="2" t="s">
        <v>394</v>
      </c>
      <c r="I20" s="2" t="str">
        <f t="shared" si="1"/>
        <v>Secured</v>
      </c>
      <c r="J20" s="4">
        <f>IF($I20="Secured",(E20*(VLOOKUP(F20,'Background data'!B$8:D$18,2,FALSE))*(365.25*1*10^-6)),0)</f>
        <v>1.0650689999999999E-2</v>
      </c>
      <c r="K20" s="4">
        <f>IF($I20="Secured",(E20*(VLOOKUP(F20,'Background data'!B$8:D$18,3,FALSE))*(365.25*1*10^-6)),0)</f>
        <v>0.11834099999999999</v>
      </c>
      <c r="L20" s="4">
        <f>IF(I20="Secured",(E20*(VLOOKUP(F20,'Background data'!B$8:G$18,4,FALSE))*(365.25*1*10^-6)),0)</f>
        <v>5.3253449999999996E-3</v>
      </c>
      <c r="M20" s="4">
        <f>IF(I20="Secured",(E20*(VLOOKUP(F20,'Background data'!B$8:H$18,5,FALSE))*(365.25*1*10^-6)),0)</f>
        <v>0.21301379999999995</v>
      </c>
    </row>
    <row r="21" spans="1:13" x14ac:dyDescent="0.3">
      <c r="A21" s="11" t="s">
        <v>452</v>
      </c>
      <c r="B21" s="2" t="s">
        <v>35</v>
      </c>
      <c r="C21" s="12">
        <v>45411</v>
      </c>
      <c r="D21" s="2" t="s">
        <v>5</v>
      </c>
      <c r="E21" s="2">
        <f>VLOOKUP(D21,'Background data'!B$2:E$5,4,FALSE)</f>
        <v>64.8</v>
      </c>
      <c r="F21" s="2" t="s">
        <v>11</v>
      </c>
      <c r="G21" s="10">
        <v>45770</v>
      </c>
      <c r="H21" s="2" t="s">
        <v>394</v>
      </c>
      <c r="I21" s="2" t="str">
        <f t="shared" si="1"/>
        <v>Secured</v>
      </c>
      <c r="J21" s="4">
        <f>IF($I21="Secured",(E21*(VLOOKUP(F21,'Background data'!B$8:D$18,2,FALSE))*(365.25*1*10^-6)),0)</f>
        <v>1.0650689999999999E-2</v>
      </c>
      <c r="K21" s="4">
        <f>IF($I21="Secured",(E21*(VLOOKUP(F21,'Background data'!B$8:D$18,3,FALSE))*(365.25*1*10^-6)),0)</f>
        <v>0.11834099999999999</v>
      </c>
      <c r="L21" s="4">
        <f>IF(I21="Secured",(E21*(VLOOKUP(F21,'Background data'!B$8:G$18,4,FALSE))*(365.25*1*10^-6)),0)</f>
        <v>5.3253449999999996E-3</v>
      </c>
      <c r="M21" s="4">
        <f>IF(I21="Secured",(E21*(VLOOKUP(F21,'Background data'!B$8:H$18,5,FALSE))*(365.25*1*10^-6)),0)</f>
        <v>0.21301379999999995</v>
      </c>
    </row>
    <row r="22" spans="1:13" x14ac:dyDescent="0.3">
      <c r="A22" s="11" t="s">
        <v>465</v>
      </c>
      <c r="B22" s="2" t="s">
        <v>35</v>
      </c>
      <c r="C22" s="12">
        <v>45429</v>
      </c>
      <c r="D22" s="2" t="s">
        <v>5</v>
      </c>
      <c r="E22" s="2">
        <f>VLOOKUP(D22,'Background data'!B$2:E$5,4,FALSE)</f>
        <v>64.8</v>
      </c>
      <c r="F22" s="2" t="s">
        <v>11</v>
      </c>
      <c r="G22" s="10">
        <v>45770</v>
      </c>
      <c r="H22" s="2" t="s">
        <v>394</v>
      </c>
      <c r="I22" s="2" t="str">
        <f t="shared" si="1"/>
        <v>Secured</v>
      </c>
      <c r="J22" s="4">
        <f>IF($I22="Secured",(E22*(VLOOKUP(F22,'Background data'!B$8:D$18,2,FALSE))*(365.25*1*10^-6)),0)</f>
        <v>1.0650689999999999E-2</v>
      </c>
      <c r="K22" s="4">
        <f>IF($I22="Secured",(E22*(VLOOKUP(F22,'Background data'!B$8:D$18,3,FALSE))*(365.25*1*10^-6)),0)</f>
        <v>0.11834099999999999</v>
      </c>
      <c r="L22" s="4">
        <f>IF(I22="Secured",(E22*(VLOOKUP(F22,'Background data'!B$8:G$18,4,FALSE))*(365.25*1*10^-6)),0)</f>
        <v>5.3253449999999996E-3</v>
      </c>
      <c r="M22" s="4">
        <f>IF(I22="Secured",(E22*(VLOOKUP(F22,'Background data'!B$8:H$18,5,FALSE))*(365.25*1*10^-6)),0)</f>
        <v>0.21301379999999995</v>
      </c>
    </row>
    <row r="23" spans="1:13" x14ac:dyDescent="0.3">
      <c r="A23" s="11" t="s">
        <v>453</v>
      </c>
      <c r="B23" s="2" t="s">
        <v>35</v>
      </c>
      <c r="C23" s="12">
        <v>45411</v>
      </c>
      <c r="D23" s="11" t="s">
        <v>5</v>
      </c>
      <c r="E23" s="11">
        <f>VLOOKUP(D23,'Background data'!B$2:E$5,4,FALSE)</f>
        <v>64.8</v>
      </c>
      <c r="F23" s="11" t="s">
        <v>11</v>
      </c>
      <c r="G23" s="10">
        <v>45770</v>
      </c>
      <c r="H23" s="2" t="s">
        <v>394</v>
      </c>
      <c r="I23" s="2" t="str">
        <f t="shared" si="1"/>
        <v>Secured</v>
      </c>
      <c r="J23" s="4">
        <f>IF($I23="Secured",(E23*(VLOOKUP(F23,'Background data'!B$8:D$18,2,FALSE))*(365.25*1*10^-6)),0)</f>
        <v>1.0650689999999999E-2</v>
      </c>
      <c r="K23" s="4">
        <f>IF($I23="Secured",(E23*(VLOOKUP(F23,'Background data'!B$8:D$18,3,FALSE))*(365.25*1*10^-6)),0)</f>
        <v>0.11834099999999999</v>
      </c>
      <c r="L23" s="4">
        <f>IF(I23="Secured",(E23*(VLOOKUP(F23,'Background data'!B$8:G$18,4,FALSE))*(365.25*1*10^-6)),0)</f>
        <v>5.3253449999999996E-3</v>
      </c>
      <c r="M23" s="4">
        <f>IF(I23="Secured",(E23*(VLOOKUP(F23,'Background data'!B$8:H$18,5,FALSE))*(365.25*1*10^-6)),0)</f>
        <v>0.21301379999999995</v>
      </c>
    </row>
    <row r="24" spans="1:13" x14ac:dyDescent="0.3">
      <c r="A24" s="11" t="s">
        <v>466</v>
      </c>
      <c r="B24" s="2" t="s">
        <v>36</v>
      </c>
      <c r="C24" s="18">
        <v>45481</v>
      </c>
      <c r="D24" s="2" t="s">
        <v>5</v>
      </c>
      <c r="E24" s="2">
        <f>VLOOKUP(D24,'Background data'!B$2:E$5,4,FALSE)</f>
        <v>64.8</v>
      </c>
      <c r="F24" s="2" t="s">
        <v>11</v>
      </c>
      <c r="G24" s="10">
        <v>45770</v>
      </c>
      <c r="H24" s="2" t="s">
        <v>394</v>
      </c>
      <c r="I24" s="2" t="str">
        <f t="shared" si="1"/>
        <v>Secured</v>
      </c>
      <c r="J24" s="4">
        <f>IF($I24="Secured",(E24*(VLOOKUP(F24,'Background data'!B$8:D$18,2,FALSE))*(365.25*1*10^-6)),0)</f>
        <v>1.0650689999999999E-2</v>
      </c>
      <c r="K24" s="4">
        <f>IF($I24="Secured",(E24*(VLOOKUP(F24,'Background data'!B$8:D$18,3,FALSE))*(365.25*1*10^-6)),0)</f>
        <v>0.11834099999999999</v>
      </c>
      <c r="L24" s="4">
        <f>IF(I24="Secured",(E24*(VLOOKUP(F24,'Background data'!B$8:G$18,4,FALSE))*(365.25*1*10^-6)),0)</f>
        <v>5.3253449999999996E-3</v>
      </c>
      <c r="M24" s="4">
        <f>IF(I24="Secured",(E24*(VLOOKUP(F24,'Background data'!B$8:H$18,5,FALSE))*(365.25*1*10^-6)),0)</f>
        <v>0.21301379999999995</v>
      </c>
    </row>
    <row r="25" spans="1:13" x14ac:dyDescent="0.3">
      <c r="A25" s="11" t="s">
        <v>454</v>
      </c>
      <c r="B25" s="2" t="s">
        <v>36</v>
      </c>
      <c r="C25" s="12">
        <v>45411</v>
      </c>
      <c r="D25" s="11" t="s">
        <v>5</v>
      </c>
      <c r="E25" s="11">
        <f>VLOOKUP(D25,'Background data'!B$2:E$5,4,FALSE)</f>
        <v>64.8</v>
      </c>
      <c r="F25" s="11" t="s">
        <v>11</v>
      </c>
      <c r="G25" s="10">
        <v>45770</v>
      </c>
      <c r="H25" s="2" t="s">
        <v>394</v>
      </c>
      <c r="I25" s="2" t="str">
        <f t="shared" si="1"/>
        <v>Secured</v>
      </c>
      <c r="J25" s="4">
        <f>IF($I25="Secured",(E25*(VLOOKUP(F25,'Background data'!B$8:D$18,2,FALSE))*(365.25*1*10^-6)),0)</f>
        <v>1.0650689999999999E-2</v>
      </c>
      <c r="K25" s="4">
        <f>IF($I25="Secured",(E25*(VLOOKUP(F25,'Background data'!B$8:D$18,3,FALSE))*(365.25*1*10^-6)),0)</f>
        <v>0.11834099999999999</v>
      </c>
      <c r="L25" s="4">
        <f>IF(I25="Secured",(E25*(VLOOKUP(F25,'Background data'!B$8:G$18,4,FALSE))*(365.25*1*10^-6)),0)</f>
        <v>5.3253449999999996E-3</v>
      </c>
      <c r="M25" s="4">
        <f>IF(I25="Secured",(E25*(VLOOKUP(F25,'Background data'!B$8:H$18,5,FALSE))*(365.25*1*10^-6)),0)</f>
        <v>0.21301379999999995</v>
      </c>
    </row>
    <row r="26" spans="1:13" x14ac:dyDescent="0.3">
      <c r="A26" s="11" t="s">
        <v>455</v>
      </c>
      <c r="B26" s="2" t="s">
        <v>36</v>
      </c>
      <c r="C26" s="12">
        <v>45411</v>
      </c>
      <c r="D26" s="11" t="s">
        <v>5</v>
      </c>
      <c r="E26" s="11">
        <f>VLOOKUP(D26,'Background data'!B$2:E$5,4,FALSE)</f>
        <v>64.8</v>
      </c>
      <c r="F26" s="11" t="s">
        <v>11</v>
      </c>
      <c r="G26" s="10">
        <v>45770</v>
      </c>
      <c r="H26" s="2" t="s">
        <v>394</v>
      </c>
      <c r="I26" s="2" t="str">
        <f t="shared" si="1"/>
        <v>Secured</v>
      </c>
      <c r="J26" s="4">
        <f>IF($I26="Secured",(E26*(VLOOKUP(F26,'Background data'!B$8:D$18,2,FALSE))*(365.25*1*10^-6)),0)</f>
        <v>1.0650689999999999E-2</v>
      </c>
      <c r="K26" s="4">
        <f>IF($I26="Secured",(E26*(VLOOKUP(F26,'Background data'!B$8:D$18,3,FALSE))*(365.25*1*10^-6)),0)</f>
        <v>0.11834099999999999</v>
      </c>
      <c r="L26" s="4">
        <f>IF(I26="Secured",(E26*(VLOOKUP(F26,'Background data'!B$8:G$18,4,FALSE))*(365.25*1*10^-6)),0)</f>
        <v>5.3253449999999996E-3</v>
      </c>
      <c r="M26" s="4">
        <f>IF(I26="Secured",(E26*(VLOOKUP(F26,'Background data'!B$8:H$18,5,FALSE))*(365.25*1*10^-6)),0)</f>
        <v>0.21301379999999995</v>
      </c>
    </row>
    <row r="27" spans="1:13" x14ac:dyDescent="0.3">
      <c r="A27" s="11" t="s">
        <v>467</v>
      </c>
      <c r="B27" s="2" t="s">
        <v>36</v>
      </c>
      <c r="C27" s="18">
        <v>45499</v>
      </c>
      <c r="D27" s="2" t="s">
        <v>5</v>
      </c>
      <c r="E27" s="2">
        <f>VLOOKUP(D27,'Background data'!B$2:E$5,4,FALSE)</f>
        <v>64.8</v>
      </c>
      <c r="F27" s="2" t="s">
        <v>11</v>
      </c>
      <c r="G27" s="10">
        <v>45770</v>
      </c>
      <c r="H27" s="2" t="s">
        <v>394</v>
      </c>
      <c r="I27" s="2" t="str">
        <f t="shared" si="1"/>
        <v>Secured</v>
      </c>
      <c r="J27" s="4">
        <f>IF($I27="Secured",(E27*(VLOOKUP(F27,'Background data'!B$8:D$18,2,FALSE))*(365.25*1*10^-6)),0)</f>
        <v>1.0650689999999999E-2</v>
      </c>
      <c r="K27" s="4">
        <f>IF($I27="Secured",(E27*(VLOOKUP(F27,'Background data'!B$8:D$18,3,FALSE))*(365.25*1*10^-6)),0)</f>
        <v>0.11834099999999999</v>
      </c>
      <c r="L27" s="4">
        <f>IF(I27="Secured",(E27*(VLOOKUP(F27,'Background data'!B$8:G$18,4,FALSE))*(365.25*1*10^-6)),0)</f>
        <v>5.3253449999999996E-3</v>
      </c>
      <c r="M27" s="4">
        <f>IF(I27="Secured",(E27*(VLOOKUP(F27,'Background data'!B$8:H$18,5,FALSE))*(365.25*1*10^-6)),0)</f>
        <v>0.21301379999999995</v>
      </c>
    </row>
    <row r="28" spans="1:13" x14ac:dyDescent="0.3">
      <c r="A28" s="11" t="s">
        <v>468</v>
      </c>
      <c r="B28" s="2" t="s">
        <v>37</v>
      </c>
      <c r="C28" s="12">
        <v>45426</v>
      </c>
      <c r="D28" s="2" t="s">
        <v>5</v>
      </c>
      <c r="E28" s="2">
        <f>VLOOKUP(D28,'Background data'!B$2:E$5,4,FALSE)</f>
        <v>64.8</v>
      </c>
      <c r="F28" s="2" t="s">
        <v>11</v>
      </c>
      <c r="G28" s="10">
        <v>45770</v>
      </c>
      <c r="H28" s="2" t="s">
        <v>394</v>
      </c>
      <c r="I28" s="2" t="str">
        <f t="shared" si="1"/>
        <v>Secured</v>
      </c>
      <c r="J28" s="4">
        <f>IF($I28="Secured",(E28*(VLOOKUP(F28,'Background data'!B$8:D$18,2,FALSE))*(365.25*1*10^-6)),0)</f>
        <v>1.0650689999999999E-2</v>
      </c>
      <c r="K28" s="4">
        <f>IF($I28="Secured",(E28*(VLOOKUP(F28,'Background data'!B$8:D$18,3,FALSE))*(365.25*1*10^-6)),0)</f>
        <v>0.11834099999999999</v>
      </c>
      <c r="L28" s="4">
        <f>IF(I28="Secured",(E28*(VLOOKUP(F28,'Background data'!B$8:G$18,4,FALSE))*(365.25*1*10^-6)),0)</f>
        <v>5.3253449999999996E-3</v>
      </c>
      <c r="M28" s="4">
        <f>IF(I28="Secured",(E28*(VLOOKUP(F28,'Background data'!B$8:H$18,5,FALSE))*(365.25*1*10^-6)),0)</f>
        <v>0.21301379999999995</v>
      </c>
    </row>
    <row r="29" spans="1:13" x14ac:dyDescent="0.3">
      <c r="A29" s="11" t="s">
        <v>469</v>
      </c>
      <c r="B29" s="2" t="s">
        <v>37</v>
      </c>
      <c r="C29" s="12">
        <v>45413</v>
      </c>
      <c r="D29" s="11" t="s">
        <v>5</v>
      </c>
      <c r="E29" s="11">
        <f>VLOOKUP(D29,'Background data'!B$2:E$5,4,FALSE)</f>
        <v>64.8</v>
      </c>
      <c r="F29" s="11" t="s">
        <v>11</v>
      </c>
      <c r="G29" s="10">
        <v>45770</v>
      </c>
      <c r="H29" s="2" t="s">
        <v>394</v>
      </c>
      <c r="I29" s="2" t="str">
        <f t="shared" si="1"/>
        <v>Secured</v>
      </c>
      <c r="J29" s="4">
        <f>IF($I29="Secured",(E29*(VLOOKUP(F29,'Background data'!B$8:D$18,2,FALSE))*(365.25*1*10^-6)),0)</f>
        <v>1.0650689999999999E-2</v>
      </c>
      <c r="K29" s="4">
        <f>IF($I29="Secured",(E29*(VLOOKUP(F29,'Background data'!B$8:D$18,3,FALSE))*(365.25*1*10^-6)),0)</f>
        <v>0.11834099999999999</v>
      </c>
      <c r="L29" s="4">
        <f>IF(I29="Secured",(E29*(VLOOKUP(F29,'Background data'!B$8:G$18,4,FALSE))*(365.25*1*10^-6)),0)</f>
        <v>5.3253449999999996E-3</v>
      </c>
      <c r="M29" s="4">
        <f>IF(I29="Secured",(E29*(VLOOKUP(F29,'Background data'!B$8:H$18,5,FALSE))*(365.25*1*10^-6)),0)</f>
        <v>0.21301379999999995</v>
      </c>
    </row>
    <row r="30" spans="1:13" x14ac:dyDescent="0.3">
      <c r="A30" s="11" t="s">
        <v>472</v>
      </c>
      <c r="B30" s="2" t="s">
        <v>37</v>
      </c>
      <c r="C30" s="12">
        <v>45426</v>
      </c>
      <c r="D30" s="2" t="s">
        <v>5</v>
      </c>
      <c r="E30" s="2">
        <f>VLOOKUP(D30,'Background data'!B$2:E$5,4,FALSE)</f>
        <v>64.8</v>
      </c>
      <c r="F30" s="2" t="s">
        <v>11</v>
      </c>
      <c r="G30" s="10">
        <v>45770</v>
      </c>
      <c r="H30" s="2" t="s">
        <v>394</v>
      </c>
      <c r="I30" s="2" t="str">
        <f t="shared" si="1"/>
        <v>Secured</v>
      </c>
      <c r="J30" s="4">
        <f>IF($I30="Secured",(E30*(VLOOKUP(F30,'Background data'!B$8:D$18,2,FALSE))*(365.25*1*10^-6)),0)</f>
        <v>1.0650689999999999E-2</v>
      </c>
      <c r="K30" s="4">
        <f>IF($I30="Secured",(E30*(VLOOKUP(F30,'Background data'!B$8:D$18,3,FALSE))*(365.25*1*10^-6)),0)</f>
        <v>0.11834099999999999</v>
      </c>
      <c r="L30" s="4">
        <f>IF(I30="Secured",(E30*(VLOOKUP(F30,'Background data'!B$8:G$18,4,FALSE))*(365.25*1*10^-6)),0)</f>
        <v>5.3253449999999996E-3</v>
      </c>
      <c r="M30" s="4">
        <f>IF(I30="Secured",(E30*(VLOOKUP(F30,'Background data'!B$8:H$18,5,FALSE))*(365.25*1*10^-6)),0)</f>
        <v>0.21301379999999995</v>
      </c>
    </row>
    <row r="31" spans="1:13" x14ac:dyDescent="0.3">
      <c r="A31" s="11" t="s">
        <v>473</v>
      </c>
      <c r="B31" s="2" t="s">
        <v>37</v>
      </c>
      <c r="C31" s="18">
        <v>45490</v>
      </c>
      <c r="D31" s="2" t="s">
        <v>5</v>
      </c>
      <c r="E31" s="2">
        <f>VLOOKUP(D31,'Background data'!B$2:E$5,4,FALSE)</f>
        <v>64.8</v>
      </c>
      <c r="F31" s="2" t="s">
        <v>11</v>
      </c>
      <c r="G31" s="10">
        <v>45770</v>
      </c>
      <c r="H31" s="2" t="s">
        <v>394</v>
      </c>
      <c r="I31" s="2" t="str">
        <f t="shared" si="1"/>
        <v>Secured</v>
      </c>
      <c r="J31" s="4">
        <f>IF($I31="Secured",(E31*(VLOOKUP(F31,'Background data'!B$8:D$18,2,FALSE))*(365.25*1*10^-6)),0)</f>
        <v>1.0650689999999999E-2</v>
      </c>
      <c r="K31" s="4">
        <f>IF($I31="Secured",(E31*(VLOOKUP(F31,'Background data'!B$8:D$18,3,FALSE))*(365.25*1*10^-6)),0)</f>
        <v>0.11834099999999999</v>
      </c>
      <c r="L31" s="4">
        <f>IF(I31="Secured",(E31*(VLOOKUP(F31,'Background data'!B$8:G$18,4,FALSE))*(365.25*1*10^-6)),0)</f>
        <v>5.3253449999999996E-3</v>
      </c>
      <c r="M31" s="4">
        <f>IF(I31="Secured",(E31*(VLOOKUP(F31,'Background data'!B$8:H$18,5,FALSE))*(365.25*1*10^-6)),0)</f>
        <v>0.21301379999999995</v>
      </c>
    </row>
    <row r="32" spans="1:13" x14ac:dyDescent="0.3">
      <c r="A32" s="11" t="s">
        <v>474</v>
      </c>
      <c r="B32" s="2" t="s">
        <v>38</v>
      </c>
      <c r="C32" s="12">
        <v>45421</v>
      </c>
      <c r="D32" s="11" t="s">
        <v>5</v>
      </c>
      <c r="E32" s="11">
        <f>VLOOKUP(D32,'Background data'!B$2:E$5,4,FALSE)</f>
        <v>64.8</v>
      </c>
      <c r="F32" s="11" t="s">
        <v>11</v>
      </c>
      <c r="G32" s="10">
        <v>45770</v>
      </c>
      <c r="H32" s="2" t="s">
        <v>394</v>
      </c>
      <c r="I32" s="2" t="str">
        <f t="shared" si="1"/>
        <v>Secured</v>
      </c>
      <c r="J32" s="4">
        <f>IF($I32="Secured",(E32*(VLOOKUP(F32,'Background data'!B$8:D$18,2,FALSE))*(365.25*1*10^-6)),0)</f>
        <v>1.0650689999999999E-2</v>
      </c>
      <c r="K32" s="4">
        <f>IF($I32="Secured",(E32*(VLOOKUP(F32,'Background data'!B$8:D$18,3,FALSE))*(365.25*1*10^-6)),0)</f>
        <v>0.11834099999999999</v>
      </c>
      <c r="L32" s="4">
        <f>IF(I32="Secured",(E32*(VLOOKUP(F32,'Background data'!B$8:G$18,4,FALSE))*(365.25*1*10^-6)),0)</f>
        <v>5.3253449999999996E-3</v>
      </c>
      <c r="M32" s="4">
        <f>IF(I32="Secured",(E32*(VLOOKUP(F32,'Background data'!B$8:H$18,5,FALSE))*(365.25*1*10^-6)),0)</f>
        <v>0.21301379999999995</v>
      </c>
    </row>
    <row r="33" spans="1:13" x14ac:dyDescent="0.3">
      <c r="A33" s="11" t="s">
        <v>475</v>
      </c>
      <c r="B33" s="2" t="s">
        <v>38</v>
      </c>
      <c r="C33" s="12">
        <v>45421</v>
      </c>
      <c r="D33" s="11" t="s">
        <v>5</v>
      </c>
      <c r="E33" s="11">
        <f>VLOOKUP(D33,'Background data'!B$2:E$5,4,FALSE)</f>
        <v>64.8</v>
      </c>
      <c r="F33" s="11" t="s">
        <v>11</v>
      </c>
      <c r="G33" s="10">
        <v>45770</v>
      </c>
      <c r="H33" s="2" t="s">
        <v>394</v>
      </c>
      <c r="I33" s="2" t="str">
        <f t="shared" si="1"/>
        <v>Secured</v>
      </c>
      <c r="J33" s="4">
        <f>IF($I33="Secured",(E33*(VLOOKUP(F33,'Background data'!B$8:D$18,2,FALSE))*(365.25*1*10^-6)),0)</f>
        <v>1.0650689999999999E-2</v>
      </c>
      <c r="K33" s="4">
        <f>IF($I33="Secured",(E33*(VLOOKUP(F33,'Background data'!B$8:D$18,3,FALSE))*(365.25*1*10^-6)),0)</f>
        <v>0.11834099999999999</v>
      </c>
      <c r="L33" s="4">
        <f>IF(I33="Secured",(E33*(VLOOKUP(F33,'Background data'!B$8:G$18,4,FALSE))*(365.25*1*10^-6)),0)</f>
        <v>5.3253449999999996E-3</v>
      </c>
      <c r="M33" s="4">
        <f>IF(I33="Secured",(E33*(VLOOKUP(F33,'Background data'!B$8:H$18,5,FALSE))*(365.25*1*10^-6)),0)</f>
        <v>0.21301379999999995</v>
      </c>
    </row>
    <row r="34" spans="1:13" x14ac:dyDescent="0.3">
      <c r="A34" s="11" t="s">
        <v>476</v>
      </c>
      <c r="B34" s="2" t="s">
        <v>27</v>
      </c>
      <c r="C34" s="12">
        <v>45428</v>
      </c>
      <c r="D34" s="11" t="s">
        <v>5</v>
      </c>
      <c r="E34" s="11">
        <f>VLOOKUP(D34,'Background data'!B$2:E$5,4,FALSE)</f>
        <v>64.8</v>
      </c>
      <c r="F34" s="11" t="s">
        <v>11</v>
      </c>
      <c r="G34" s="10">
        <v>45770</v>
      </c>
      <c r="H34" s="2" t="s">
        <v>394</v>
      </c>
      <c r="I34" s="2" t="str">
        <f t="shared" si="1"/>
        <v>Secured</v>
      </c>
      <c r="J34" s="4">
        <f>IF($I34="Secured",(E34*(VLOOKUP(F34,'Background data'!B$8:D$18,2,FALSE))*(365.25*1*10^-6)),0)</f>
        <v>1.0650689999999999E-2</v>
      </c>
      <c r="K34" s="4">
        <f>IF($I34="Secured",(E34*(VLOOKUP(F34,'Background data'!B$8:D$18,3,FALSE))*(365.25*1*10^-6)),0)</f>
        <v>0.11834099999999999</v>
      </c>
      <c r="L34" s="4">
        <f>IF(I34="Secured",(E34*(VLOOKUP(F34,'Background data'!B$8:G$18,4,FALSE))*(365.25*1*10^-6)),0)</f>
        <v>5.3253449999999996E-3</v>
      </c>
      <c r="M34" s="4">
        <f>IF(I34="Secured",(E34*(VLOOKUP(F34,'Background data'!B$8:H$18,5,FALSE))*(365.25*1*10^-6)),0)</f>
        <v>0.21301379999999995</v>
      </c>
    </row>
    <row r="35" spans="1:13" x14ac:dyDescent="0.3">
      <c r="A35" s="11" t="s">
        <v>477</v>
      </c>
      <c r="B35" s="2" t="s">
        <v>27</v>
      </c>
      <c r="C35" s="18">
        <v>45490</v>
      </c>
      <c r="D35" s="2" t="s">
        <v>5</v>
      </c>
      <c r="E35" s="2">
        <f>VLOOKUP(D35,'Background data'!B$2:E$5,4,FALSE)</f>
        <v>64.8</v>
      </c>
      <c r="F35" s="11" t="s">
        <v>11</v>
      </c>
      <c r="G35" s="10">
        <v>45770</v>
      </c>
      <c r="H35" s="2" t="s">
        <v>394</v>
      </c>
      <c r="I35" s="2" t="str">
        <f t="shared" si="1"/>
        <v>Secured</v>
      </c>
      <c r="J35" s="4">
        <f>IF($I35="Secured",(E35*(VLOOKUP(F35,'Background data'!B$8:D$18,2,FALSE))*(365.25*1*10^-6)),0)</f>
        <v>1.0650689999999999E-2</v>
      </c>
      <c r="K35" s="4">
        <f>IF($I35="Secured",(E35*(VLOOKUP(F35,'Background data'!B$8:D$18,3,FALSE))*(365.25*1*10^-6)),0)</f>
        <v>0.11834099999999999</v>
      </c>
      <c r="L35" s="4">
        <f>IF(I35="Secured",(E35*(VLOOKUP(F35,'Background data'!B$8:G$18,4,FALSE))*(365.25*1*10^-6)),0)</f>
        <v>5.3253449999999996E-3</v>
      </c>
      <c r="M35" s="4">
        <f>IF(I35="Secured",(E35*(VLOOKUP(F35,'Background data'!B$8:H$18,5,FALSE))*(365.25*1*10^-6)),0)</f>
        <v>0.21301379999999995</v>
      </c>
    </row>
    <row r="36" spans="1:13" x14ac:dyDescent="0.3">
      <c r="A36" s="11" t="s">
        <v>478</v>
      </c>
      <c r="B36" s="2" t="s">
        <v>27</v>
      </c>
      <c r="C36" s="12">
        <v>45428</v>
      </c>
      <c r="D36" s="11" t="s">
        <v>5</v>
      </c>
      <c r="E36" s="11">
        <f>VLOOKUP(D36,'Background data'!B$2:E$5,4,FALSE)</f>
        <v>64.8</v>
      </c>
      <c r="F36" s="11" t="s">
        <v>11</v>
      </c>
      <c r="G36" s="10">
        <v>45770</v>
      </c>
      <c r="H36" s="2" t="s">
        <v>394</v>
      </c>
      <c r="I36" s="2" t="str">
        <f t="shared" si="1"/>
        <v>Secured</v>
      </c>
      <c r="J36" s="4">
        <f>IF($I36="Secured",(E36*(VLOOKUP(F36,'Background data'!B$8:D$18,2,FALSE))*(365.25*1*10^-6)),0)</f>
        <v>1.0650689999999999E-2</v>
      </c>
      <c r="K36" s="4">
        <f>IF($I36="Secured",(E36*(VLOOKUP(F36,'Background data'!B$8:D$18,3,FALSE))*(365.25*1*10^-6)),0)</f>
        <v>0.11834099999999999</v>
      </c>
      <c r="L36" s="4">
        <f>IF(I36="Secured",(E36*(VLOOKUP(F36,'Background data'!B$8:G$18,4,FALSE))*(365.25*1*10^-6)),0)</f>
        <v>5.3253449999999996E-3</v>
      </c>
      <c r="M36" s="4">
        <f>IF(I36="Secured",(E36*(VLOOKUP(F36,'Background data'!B$8:H$18,5,FALSE))*(365.25*1*10^-6)),0)</f>
        <v>0.21301379999999995</v>
      </c>
    </row>
    <row r="37" spans="1:13" x14ac:dyDescent="0.3">
      <c r="A37" s="11" t="s">
        <v>479</v>
      </c>
      <c r="B37" s="2" t="s">
        <v>27</v>
      </c>
      <c r="C37" s="12">
        <v>45428</v>
      </c>
      <c r="D37" s="11" t="s">
        <v>5</v>
      </c>
      <c r="E37" s="11">
        <f>VLOOKUP(D37,'Background data'!B$2:E$5,4,FALSE)</f>
        <v>64.8</v>
      </c>
      <c r="F37" s="11" t="s">
        <v>11</v>
      </c>
      <c r="G37" s="10">
        <v>45770</v>
      </c>
      <c r="H37" s="2" t="s">
        <v>394</v>
      </c>
      <c r="I37" s="2" t="str">
        <f t="shared" si="1"/>
        <v>Secured</v>
      </c>
      <c r="J37" s="4">
        <f>IF($I37="Secured",(E37*(VLOOKUP(F37,'Background data'!B$8:D$18,2,FALSE))*(365.25*1*10^-6)),0)</f>
        <v>1.0650689999999999E-2</v>
      </c>
      <c r="K37" s="4">
        <f>IF($I37="Secured",(E37*(VLOOKUP(F37,'Background data'!B$8:D$18,3,FALSE))*(365.25*1*10^-6)),0)</f>
        <v>0.11834099999999999</v>
      </c>
      <c r="L37" s="4">
        <f>IF(I37="Secured",(E37*(VLOOKUP(F37,'Background data'!B$8:G$18,4,FALSE))*(365.25*1*10^-6)),0)</f>
        <v>5.3253449999999996E-3</v>
      </c>
      <c r="M37" s="4">
        <f>IF(I37="Secured",(E37*(VLOOKUP(F37,'Background data'!B$8:H$18,5,FALSE))*(365.25*1*10^-6)),0)</f>
        <v>0.21301379999999995</v>
      </c>
    </row>
    <row r="38" spans="1:13" x14ac:dyDescent="0.3">
      <c r="A38" s="2" t="s">
        <v>480</v>
      </c>
      <c r="B38" s="2" t="s">
        <v>39</v>
      </c>
      <c r="C38" s="3">
        <v>45450</v>
      </c>
      <c r="D38" s="2" t="s">
        <v>5</v>
      </c>
      <c r="E38" s="2">
        <f>VLOOKUP(D38,'Background data'!B$2:E$5,4,FALSE)</f>
        <v>64.8</v>
      </c>
      <c r="F38" s="2" t="s">
        <v>11</v>
      </c>
      <c r="G38" s="10">
        <v>45770</v>
      </c>
      <c r="H38" s="2" t="s">
        <v>394</v>
      </c>
      <c r="I38" s="2" t="str">
        <f t="shared" si="1"/>
        <v>Secured</v>
      </c>
      <c r="J38" s="4">
        <f>IF($I38="Secured",(E38*(VLOOKUP(F38,'Background data'!B$8:D$18,2,FALSE))*(365.25*1*10^-6)),0)</f>
        <v>1.0650689999999999E-2</v>
      </c>
      <c r="K38" s="4">
        <f>IF($I38="Secured",(E38*(VLOOKUP(F38,'Background data'!B$8:D$18,3,FALSE))*(365.25*1*10^-6)),0)</f>
        <v>0.11834099999999999</v>
      </c>
      <c r="L38" s="4">
        <f>IF(I38="Secured",(E38*(VLOOKUP(F38,'Background data'!B$8:G$18,4,FALSE))*(365.25*1*10^-6)),0)</f>
        <v>5.3253449999999996E-3</v>
      </c>
      <c r="M38" s="4">
        <f>IF(I38="Secured",(E38*(VLOOKUP(F38,'Background data'!B$8:H$18,5,FALSE))*(365.25*1*10^-6)),0)</f>
        <v>0.21301379999999995</v>
      </c>
    </row>
    <row r="39" spans="1:13" x14ac:dyDescent="0.3">
      <c r="A39" s="2" t="s">
        <v>481</v>
      </c>
      <c r="B39" s="2" t="s">
        <v>40</v>
      </c>
      <c r="C39" s="3">
        <v>45428</v>
      </c>
      <c r="D39" s="2" t="s">
        <v>5</v>
      </c>
      <c r="E39" s="2">
        <f>VLOOKUP(D39,'Background data'!B$2:E$5,4,FALSE)</f>
        <v>64.8</v>
      </c>
      <c r="F39" s="2" t="s">
        <v>11</v>
      </c>
      <c r="G39" s="10">
        <v>45770</v>
      </c>
      <c r="H39" s="2" t="s">
        <v>394</v>
      </c>
      <c r="I39" s="2" t="str">
        <f t="shared" si="1"/>
        <v>Secured</v>
      </c>
      <c r="J39" s="4">
        <f>IF($I39="Secured",(E39*(VLOOKUP(F39,'Background data'!B$8:D$18,2,FALSE))*(365.25*1*10^-6)),0)</f>
        <v>1.0650689999999999E-2</v>
      </c>
      <c r="K39" s="4">
        <f>IF($I39="Secured",(E39*(VLOOKUP(F39,'Background data'!B$8:D$18,3,FALSE))*(365.25*1*10^-6)),0)</f>
        <v>0.11834099999999999</v>
      </c>
      <c r="L39" s="4">
        <f>IF(I39="Secured",(E39*(VLOOKUP(F39,'Background data'!B$8:G$18,4,FALSE))*(365.25*1*10^-6)),0)</f>
        <v>5.3253449999999996E-3</v>
      </c>
      <c r="M39" s="4">
        <f>IF(I39="Secured",(E39*(VLOOKUP(F39,'Background data'!B$8:H$18,5,FALSE))*(365.25*1*10^-6)),0)</f>
        <v>0.21301379999999995</v>
      </c>
    </row>
    <row r="40" spans="1:13" x14ac:dyDescent="0.3">
      <c r="A40" s="2" t="s">
        <v>613</v>
      </c>
      <c r="B40" s="2" t="s">
        <v>40</v>
      </c>
      <c r="C40" s="3">
        <v>45428</v>
      </c>
      <c r="D40" s="2" t="s">
        <v>5</v>
      </c>
      <c r="E40" s="2">
        <f>VLOOKUP(D40,'Background data'!B$2:E$5,4,FALSE)</f>
        <v>64.8</v>
      </c>
      <c r="F40" s="2" t="s">
        <v>11</v>
      </c>
      <c r="G40" s="10">
        <v>45770</v>
      </c>
      <c r="H40" s="2" t="s">
        <v>394</v>
      </c>
      <c r="I40" s="2" t="str">
        <f t="shared" si="1"/>
        <v>Secured</v>
      </c>
      <c r="J40" s="4">
        <f>IF($I40="Secured",(E40*(VLOOKUP(F40,'Background data'!B$8:D$18,2,FALSE))*(365.25*1*10^-6)),0)</f>
        <v>1.0650689999999999E-2</v>
      </c>
      <c r="K40" s="4">
        <f>IF($I40="Secured",(E40*(VLOOKUP(F40,'Background data'!B$8:D$18,3,FALSE))*(365.25*1*10^-6)),0)</f>
        <v>0.11834099999999999</v>
      </c>
      <c r="L40" s="4">
        <f>IF(I40="Secured",(E40*(VLOOKUP(F40,'Background data'!B$8:G$18,4,FALSE))*(365.25*1*10^-6)),0)</f>
        <v>5.3253449999999996E-3</v>
      </c>
      <c r="M40" s="4">
        <f>IF(I40="Secured",(E40*(VLOOKUP(F40,'Background data'!B$8:H$18,5,FALSE))*(365.25*1*10^-6)),0)</f>
        <v>0.21301379999999995</v>
      </c>
    </row>
    <row r="41" spans="1:13" x14ac:dyDescent="0.3">
      <c r="A41" s="2" t="s">
        <v>1090</v>
      </c>
      <c r="B41" s="2" t="s">
        <v>41</v>
      </c>
      <c r="C41" s="3">
        <v>45432</v>
      </c>
      <c r="D41" s="2" t="s">
        <v>5</v>
      </c>
      <c r="E41" s="2">
        <f>VLOOKUP(D41,'Background data'!B$2:E$5,4,FALSE)</f>
        <v>64.8</v>
      </c>
      <c r="F41" s="2" t="s">
        <v>11</v>
      </c>
      <c r="G41" s="10">
        <v>45770</v>
      </c>
      <c r="H41" s="2" t="s">
        <v>394</v>
      </c>
      <c r="I41" s="2" t="str">
        <f t="shared" si="1"/>
        <v>Secured</v>
      </c>
      <c r="J41" s="4">
        <f>IF($I41="Secured",(E41*(VLOOKUP(F41,'Background data'!B$8:D$18,2,FALSE))*(365.25*1*10^-6)),0)</f>
        <v>1.0650689999999999E-2</v>
      </c>
      <c r="K41" s="4">
        <f>IF($I41="Secured",(E41*(VLOOKUP(F41,'Background data'!B$8:D$18,3,FALSE))*(365.25*1*10^-6)),0)</f>
        <v>0.11834099999999999</v>
      </c>
      <c r="L41" s="4">
        <f>IF(I41="Secured",(E41*(VLOOKUP(F41,'Background data'!B$8:G$18,4,FALSE))*(365.25*1*10^-6)),0)</f>
        <v>5.3253449999999996E-3</v>
      </c>
      <c r="M41" s="4">
        <f>IF(I41="Secured",(E41*(VLOOKUP(F41,'Background data'!B$8:H$18,5,FALSE))*(365.25*1*10^-6)),0)</f>
        <v>0.21301379999999995</v>
      </c>
    </row>
    <row r="42" spans="1:13" x14ac:dyDescent="0.3">
      <c r="A42" s="2" t="s">
        <v>612</v>
      </c>
      <c r="B42" s="2" t="s">
        <v>41</v>
      </c>
      <c r="C42" s="3">
        <v>45411</v>
      </c>
      <c r="D42" s="2" t="s">
        <v>5</v>
      </c>
      <c r="E42" s="2">
        <f>VLOOKUP(D42,'Background data'!B$2:E$5,4,FALSE)</f>
        <v>64.8</v>
      </c>
      <c r="F42" s="2" t="s">
        <v>11</v>
      </c>
      <c r="G42" s="10">
        <v>45770</v>
      </c>
      <c r="H42" s="2" t="s">
        <v>394</v>
      </c>
      <c r="I42" s="2" t="str">
        <f t="shared" si="1"/>
        <v>Secured</v>
      </c>
      <c r="J42" s="4">
        <f>IF($I42="Secured",(E42*(VLOOKUP(F42,'Background data'!B$8:D$18,2,FALSE))*(365.25*1*10^-6)),0)</f>
        <v>1.0650689999999999E-2</v>
      </c>
      <c r="K42" s="4">
        <f>IF($I42="Secured",(E42*(VLOOKUP(F42,'Background data'!B$8:D$18,3,FALSE))*(365.25*1*10^-6)),0)</f>
        <v>0.11834099999999999</v>
      </c>
      <c r="L42" s="4">
        <f>IF(I42="Secured",(E42*(VLOOKUP(F42,'Background data'!B$8:G$18,4,FALSE))*(365.25*1*10^-6)),0)</f>
        <v>5.3253449999999996E-3</v>
      </c>
      <c r="M42" s="4">
        <f>IF(I42="Secured",(E42*(VLOOKUP(F42,'Background data'!B$8:H$18,5,FALSE))*(365.25*1*10^-6)),0)</f>
        <v>0.21301379999999995</v>
      </c>
    </row>
    <row r="43" spans="1:13" x14ac:dyDescent="0.3">
      <c r="A43" s="2" t="s">
        <v>614</v>
      </c>
      <c r="B43" s="2" t="s">
        <v>42</v>
      </c>
      <c r="C43" s="3">
        <v>45412</v>
      </c>
      <c r="D43" s="2" t="s">
        <v>5</v>
      </c>
      <c r="E43" s="2">
        <f>VLOOKUP(D43,'Background data'!B$2:E$5,4,FALSE)</f>
        <v>64.8</v>
      </c>
      <c r="F43" s="2" t="s">
        <v>11</v>
      </c>
      <c r="G43" s="10">
        <v>45770</v>
      </c>
      <c r="H43" s="2" t="s">
        <v>394</v>
      </c>
      <c r="I43" s="2" t="str">
        <f t="shared" si="1"/>
        <v>Secured</v>
      </c>
      <c r="J43" s="4">
        <f>IF($I43="Secured",(E43*(VLOOKUP(F43,'Background data'!B$8:D$18,2,FALSE))*(365.25*1*10^-6)),0)</f>
        <v>1.0650689999999999E-2</v>
      </c>
      <c r="K43" s="4">
        <f>IF($I43="Secured",(E43*(VLOOKUP(F43,'Background data'!B$8:D$18,3,FALSE))*(365.25*1*10^-6)),0)</f>
        <v>0.11834099999999999</v>
      </c>
      <c r="L43" s="4">
        <f>IF(I43="Secured",(E43*(VLOOKUP(F43,'Background data'!B$8:G$18,4,FALSE))*(365.25*1*10^-6)),0)</f>
        <v>5.3253449999999996E-3</v>
      </c>
      <c r="M43" s="4">
        <f>IF(I43="Secured",(E43*(VLOOKUP(F43,'Background data'!B$8:H$18,5,FALSE))*(365.25*1*10^-6)),0)</f>
        <v>0.21301379999999995</v>
      </c>
    </row>
    <row r="44" spans="1:13" x14ac:dyDescent="0.3">
      <c r="A44" s="2" t="s">
        <v>615</v>
      </c>
      <c r="B44" s="2" t="s">
        <v>42</v>
      </c>
      <c r="C44" s="3">
        <v>45414</v>
      </c>
      <c r="D44" s="2" t="s">
        <v>5</v>
      </c>
      <c r="E44" s="2">
        <f>VLOOKUP(D44,'Background data'!B$2:E$5,4,FALSE)</f>
        <v>64.8</v>
      </c>
      <c r="F44" s="2" t="s">
        <v>11</v>
      </c>
      <c r="G44" s="10">
        <v>45770</v>
      </c>
      <c r="H44" s="2" t="s">
        <v>394</v>
      </c>
      <c r="I44" s="2" t="str">
        <f t="shared" si="1"/>
        <v>Secured</v>
      </c>
      <c r="J44" s="4">
        <f>IF($I44="Secured",(E44*(VLOOKUP(F44,'Background data'!B$8:D$18,2,FALSE))*(365.25*1*10^-6)),0)</f>
        <v>1.0650689999999999E-2</v>
      </c>
      <c r="K44" s="4">
        <f>IF($I44="Secured",(E44*(VLOOKUP(F44,'Background data'!B$8:D$18,3,FALSE))*(365.25*1*10^-6)),0)</f>
        <v>0.11834099999999999</v>
      </c>
      <c r="L44" s="4">
        <f>IF(I44="Secured",(E44*(VLOOKUP(F44,'Background data'!B$8:G$18,4,FALSE))*(365.25*1*10^-6)),0)</f>
        <v>5.3253449999999996E-3</v>
      </c>
      <c r="M44" s="4">
        <f>IF(I44="Secured",(E44*(VLOOKUP(F44,'Background data'!B$8:H$18,5,FALSE))*(365.25*1*10^-6)),0)</f>
        <v>0.21301379999999995</v>
      </c>
    </row>
    <row r="45" spans="1:13" x14ac:dyDescent="0.3">
      <c r="A45" s="2" t="s">
        <v>616</v>
      </c>
      <c r="B45" s="2" t="s">
        <v>43</v>
      </c>
      <c r="C45" s="3">
        <v>45411</v>
      </c>
      <c r="D45" s="2" t="s">
        <v>4</v>
      </c>
      <c r="E45" s="2">
        <f>VLOOKUP(D45,'Background data'!B$2:E$5,4,FALSE)</f>
        <v>47.25</v>
      </c>
      <c r="F45" s="2" t="s">
        <v>11</v>
      </c>
      <c r="G45" s="10">
        <v>45770</v>
      </c>
      <c r="H45" s="2" t="s">
        <v>404</v>
      </c>
      <c r="I45" s="2" t="str">
        <f t="shared" si="1"/>
        <v>Secured</v>
      </c>
      <c r="J45" s="4">
        <f>IF($I45="Secured",(E45*(VLOOKUP(F45,'Background data'!B$8:D$18,2,FALSE))*(365.25*1*10^-6)),0)</f>
        <v>7.7661281249999988E-3</v>
      </c>
      <c r="K45" s="4">
        <f>IF($I45="Secured",(E45*(VLOOKUP(F45,'Background data'!B$8:D$18,3,FALSE))*(365.25*1*10^-6)),0)</f>
        <v>8.6290312499999994E-2</v>
      </c>
      <c r="L45" s="4">
        <f>IF(I45="Secured",(E45*(VLOOKUP(F45,'Background data'!B$8:G$18,4,FALSE))*(365.25*1*10^-6)),0)</f>
        <v>3.8830640624999994E-3</v>
      </c>
      <c r="M45" s="4">
        <f>IF(I45="Secured",(E45*(VLOOKUP(F45,'Background data'!B$8:H$18,5,FALSE))*(365.25*1*10^-6)),0)</f>
        <v>0.15532256249999998</v>
      </c>
    </row>
    <row r="46" spans="1:13" x14ac:dyDescent="0.3">
      <c r="A46" s="2" t="s">
        <v>617</v>
      </c>
      <c r="B46" s="2" t="s">
        <v>43</v>
      </c>
      <c r="C46" s="3">
        <v>45413</v>
      </c>
      <c r="D46" s="2" t="s">
        <v>4</v>
      </c>
      <c r="E46" s="2">
        <f>VLOOKUP(D46,'Background data'!B$2:E$5,4,FALSE)</f>
        <v>47.25</v>
      </c>
      <c r="F46" s="2" t="s">
        <v>11</v>
      </c>
      <c r="G46" s="10">
        <v>45770</v>
      </c>
      <c r="H46" s="2" t="s">
        <v>404</v>
      </c>
      <c r="I46" s="2" t="str">
        <f t="shared" si="1"/>
        <v>Secured</v>
      </c>
      <c r="J46" s="4">
        <f>IF($I46="Secured",(E46*(VLOOKUP(F46,'Background data'!B$8:D$18,2,FALSE))*(365.25*1*10^-6)),0)</f>
        <v>7.7661281249999988E-3</v>
      </c>
      <c r="K46" s="4">
        <f>IF($I46="Secured",(E46*(VLOOKUP(F46,'Background data'!B$8:D$18,3,FALSE))*(365.25*1*10^-6)),0)</f>
        <v>8.6290312499999994E-2</v>
      </c>
      <c r="L46" s="4">
        <f>IF(I46="Secured",(E46*(VLOOKUP(F46,'Background data'!B$8:G$18,4,FALSE))*(365.25*1*10^-6)),0)</f>
        <v>3.8830640624999994E-3</v>
      </c>
      <c r="M46" s="4">
        <f>IF(I46="Secured",(E46*(VLOOKUP(F46,'Background data'!B$8:H$18,5,FALSE))*(365.25*1*10^-6)),0)</f>
        <v>0.15532256249999998</v>
      </c>
    </row>
    <row r="47" spans="1:13" x14ac:dyDescent="0.3">
      <c r="A47" s="2" t="s">
        <v>618</v>
      </c>
      <c r="B47" s="2" t="s">
        <v>43</v>
      </c>
      <c r="C47" s="3">
        <v>45419</v>
      </c>
      <c r="D47" s="2" t="s">
        <v>4</v>
      </c>
      <c r="E47" s="2">
        <f>VLOOKUP(D47,'Background data'!B$2:E$5,4,FALSE)</f>
        <v>47.25</v>
      </c>
      <c r="F47" s="2" t="s">
        <v>11</v>
      </c>
      <c r="G47" s="10">
        <v>45770</v>
      </c>
      <c r="H47" s="2" t="s">
        <v>404</v>
      </c>
      <c r="I47" s="2" t="str">
        <f t="shared" si="1"/>
        <v>Secured</v>
      </c>
      <c r="J47" s="4">
        <f>IF($I47="Secured",(E47*(VLOOKUP(F47,'Background data'!B$8:D$18,2,FALSE))*(365.25*1*10^-6)),0)</f>
        <v>7.7661281249999988E-3</v>
      </c>
      <c r="K47" s="4">
        <f>IF($I47="Secured",(E47*(VLOOKUP(F47,'Background data'!B$8:D$18,3,FALSE))*(365.25*1*10^-6)),0)</f>
        <v>8.6290312499999994E-2</v>
      </c>
      <c r="L47" s="4">
        <f>IF(I47="Secured",(E47*(VLOOKUP(F47,'Background data'!B$8:G$18,4,FALSE))*(365.25*1*10^-6)),0)</f>
        <v>3.8830640624999994E-3</v>
      </c>
      <c r="M47" s="4">
        <f>IF(I47="Secured",(E47*(VLOOKUP(F47,'Background data'!B$8:H$18,5,FALSE))*(365.25*1*10^-6)),0)</f>
        <v>0.15532256249999998</v>
      </c>
    </row>
    <row r="48" spans="1:13" x14ac:dyDescent="0.3">
      <c r="A48" s="2" t="s">
        <v>1091</v>
      </c>
      <c r="B48" s="2" t="s">
        <v>43</v>
      </c>
      <c r="C48" s="3">
        <v>45450</v>
      </c>
      <c r="D48" s="2" t="s">
        <v>4</v>
      </c>
      <c r="E48" s="2">
        <f>VLOOKUP(D48,'Background data'!B$2:E$5,4,FALSE)</f>
        <v>47.25</v>
      </c>
      <c r="F48" s="2" t="s">
        <v>11</v>
      </c>
      <c r="G48" s="10">
        <v>45770</v>
      </c>
      <c r="H48" s="2" t="s">
        <v>404</v>
      </c>
      <c r="I48" s="2" t="str">
        <f t="shared" si="1"/>
        <v>Secured</v>
      </c>
      <c r="J48" s="4">
        <f>IF($I48="Secured",(E48*(VLOOKUP(F48,'Background data'!B$8:D$18,2,FALSE))*(365.25*1*10^-6)),0)</f>
        <v>7.7661281249999988E-3</v>
      </c>
      <c r="K48" s="4">
        <f>IF($I48="Secured",(E48*(VLOOKUP(F48,'Background data'!B$8:D$18,3,FALSE))*(365.25*1*10^-6)),0)</f>
        <v>8.6290312499999994E-2</v>
      </c>
      <c r="L48" s="4">
        <f>IF(I48="Secured",(E48*(VLOOKUP(F48,'Background data'!B$8:G$18,4,FALSE))*(365.25*1*10^-6)),0)</f>
        <v>3.8830640624999994E-3</v>
      </c>
      <c r="M48" s="4">
        <f>IF(I48="Secured",(E48*(VLOOKUP(F48,'Background data'!B$8:H$18,5,FALSE))*(365.25*1*10^-6)),0)</f>
        <v>0.15532256249999998</v>
      </c>
    </row>
    <row r="49" spans="1:13" x14ac:dyDescent="0.3">
      <c r="A49" s="2" t="s">
        <v>1092</v>
      </c>
      <c r="B49" s="2" t="s">
        <v>43</v>
      </c>
      <c r="C49" s="17">
        <v>45525</v>
      </c>
      <c r="D49" s="2" t="s">
        <v>4</v>
      </c>
      <c r="E49" s="2">
        <f>VLOOKUP(D49,'Background data'!B$2:E$5,4,FALSE)</f>
        <v>47.25</v>
      </c>
      <c r="F49" s="2" t="s">
        <v>11</v>
      </c>
      <c r="G49" s="10">
        <v>45770</v>
      </c>
      <c r="H49" s="2" t="s">
        <v>404</v>
      </c>
      <c r="I49" s="2" t="str">
        <f t="shared" si="1"/>
        <v>Secured</v>
      </c>
      <c r="J49" s="4">
        <f>IF($I49="Secured",(E49*(VLOOKUP(F49,'Background data'!B$8:D$18,2,FALSE))*(365.25*1*10^-6)),0)</f>
        <v>7.7661281249999988E-3</v>
      </c>
      <c r="K49" s="4">
        <f>IF($I49="Secured",(E49*(VLOOKUP(F49,'Background data'!B$8:D$18,3,FALSE))*(365.25*1*10^-6)),0)</f>
        <v>8.6290312499999994E-2</v>
      </c>
      <c r="L49" s="4">
        <f>IF(I49="Secured",(E49*(VLOOKUP(F49,'Background data'!B$8:G$18,4,FALSE))*(365.25*1*10^-6)),0)</f>
        <v>3.8830640624999994E-3</v>
      </c>
      <c r="M49" s="4">
        <f>IF(I49="Secured",(E49*(VLOOKUP(F49,'Background data'!B$8:H$18,5,FALSE))*(365.25*1*10^-6)),0)</f>
        <v>0.15532256249999998</v>
      </c>
    </row>
    <row r="50" spans="1:13" x14ac:dyDescent="0.3">
      <c r="A50" s="2" t="s">
        <v>619</v>
      </c>
      <c r="B50" s="2" t="s">
        <v>44</v>
      </c>
      <c r="C50" s="3">
        <v>45413</v>
      </c>
      <c r="D50" s="2" t="s">
        <v>5</v>
      </c>
      <c r="E50" s="2">
        <f>VLOOKUP(D50,'Background data'!B$2:E$5,4,FALSE)</f>
        <v>64.8</v>
      </c>
      <c r="F50" s="2" t="s">
        <v>11</v>
      </c>
      <c r="G50" s="10">
        <v>45770</v>
      </c>
      <c r="H50" s="2" t="s">
        <v>394</v>
      </c>
      <c r="I50" s="2" t="str">
        <f t="shared" si="1"/>
        <v>Secured</v>
      </c>
      <c r="J50" s="4">
        <f>IF($I50="Secured",(E50*(VLOOKUP(F50,'Background data'!B$8:D$18,2,FALSE))*(365.25*1*10^-6)),0)</f>
        <v>1.0650689999999999E-2</v>
      </c>
      <c r="K50" s="4">
        <f>IF($I50="Secured",(E50*(VLOOKUP(F50,'Background data'!B$8:D$18,3,FALSE))*(365.25*1*10^-6)),0)</f>
        <v>0.11834099999999999</v>
      </c>
      <c r="L50" s="4">
        <f>IF(I50="Secured",(E50*(VLOOKUP(F50,'Background data'!B$8:G$18,4,FALSE))*(365.25*1*10^-6)),0)</f>
        <v>5.3253449999999996E-3</v>
      </c>
      <c r="M50" s="4">
        <f>IF(I50="Secured",(E50*(VLOOKUP(F50,'Background data'!B$8:H$18,5,FALSE))*(365.25*1*10^-6)),0)</f>
        <v>0.21301379999999995</v>
      </c>
    </row>
    <row r="51" spans="1:13" x14ac:dyDescent="0.3">
      <c r="A51" s="2" t="s">
        <v>1093</v>
      </c>
      <c r="B51" s="2" t="s">
        <v>44</v>
      </c>
      <c r="C51" s="17">
        <v>45477</v>
      </c>
      <c r="D51" s="2" t="s">
        <v>5</v>
      </c>
      <c r="E51" s="2">
        <f>VLOOKUP(D51,'Background data'!B$2:E$5,4,FALSE)</f>
        <v>64.8</v>
      </c>
      <c r="F51" s="2" t="s">
        <v>11</v>
      </c>
      <c r="G51" s="10">
        <v>45770</v>
      </c>
      <c r="H51" s="2" t="s">
        <v>394</v>
      </c>
      <c r="I51" s="2" t="str">
        <f t="shared" si="1"/>
        <v>Secured</v>
      </c>
      <c r="J51" s="4">
        <f>IF($I51="Secured",(E51*(VLOOKUP(F51,'Background data'!B$8:D$18,2,FALSE))*(365.25*1*10^-6)),0)</f>
        <v>1.0650689999999999E-2</v>
      </c>
      <c r="K51" s="4">
        <f>IF($I51="Secured",(E51*(VLOOKUP(F51,'Background data'!B$8:D$18,3,FALSE))*(365.25*1*10^-6)),0)</f>
        <v>0.11834099999999999</v>
      </c>
      <c r="L51" s="4">
        <f>IF(I51="Secured",(E51*(VLOOKUP(F51,'Background data'!B$8:G$18,4,FALSE))*(365.25*1*10^-6)),0)</f>
        <v>5.3253449999999996E-3</v>
      </c>
      <c r="M51" s="4">
        <f>IF(I51="Secured",(E51*(VLOOKUP(F51,'Background data'!B$8:H$18,5,FALSE))*(365.25*1*10^-6)),0)</f>
        <v>0.21301379999999995</v>
      </c>
    </row>
    <row r="52" spans="1:13" x14ac:dyDescent="0.3">
      <c r="A52" s="2" t="s">
        <v>1094</v>
      </c>
      <c r="B52" s="2" t="s">
        <v>45</v>
      </c>
      <c r="C52" s="3">
        <v>45440</v>
      </c>
      <c r="D52" s="2" t="s">
        <v>5</v>
      </c>
      <c r="E52" s="2">
        <f>VLOOKUP(D52,'Background data'!B$2:E$5,4,FALSE)</f>
        <v>64.8</v>
      </c>
      <c r="F52" s="2" t="s">
        <v>11</v>
      </c>
      <c r="G52" s="10">
        <v>45770</v>
      </c>
      <c r="H52" s="2" t="s">
        <v>394</v>
      </c>
      <c r="I52" s="2" t="str">
        <f t="shared" si="1"/>
        <v>Secured</v>
      </c>
      <c r="J52" s="4">
        <f>IF($I52="Secured",(E52*(VLOOKUP(F52,'Background data'!B$8:D$18,2,FALSE))*(365.25*1*10^-6)),0)</f>
        <v>1.0650689999999999E-2</v>
      </c>
      <c r="K52" s="4">
        <f>IF($I52="Secured",(E52*(VLOOKUP(F52,'Background data'!B$8:D$18,3,FALSE))*(365.25*1*10^-6)),0)</f>
        <v>0.11834099999999999</v>
      </c>
      <c r="L52" s="4">
        <f>IF(I52="Secured",(E52*(VLOOKUP(F52,'Background data'!B$8:G$18,4,FALSE))*(365.25*1*10^-6)),0)</f>
        <v>5.3253449999999996E-3</v>
      </c>
      <c r="M52" s="4">
        <f>IF(I52="Secured",(E52*(VLOOKUP(F52,'Background data'!B$8:H$18,5,FALSE))*(365.25*1*10^-6)),0)</f>
        <v>0.21301379999999995</v>
      </c>
    </row>
    <row r="53" spans="1:13" x14ac:dyDescent="0.3">
      <c r="A53" s="2" t="s">
        <v>620</v>
      </c>
      <c r="B53" s="2" t="s">
        <v>46</v>
      </c>
      <c r="C53" s="3">
        <v>45413</v>
      </c>
      <c r="D53" s="2" t="s">
        <v>5</v>
      </c>
      <c r="E53" s="2">
        <f>VLOOKUP(D53,'Background data'!B$2:E$5,4,FALSE)</f>
        <v>64.8</v>
      </c>
      <c r="F53" s="2" t="s">
        <v>11</v>
      </c>
      <c r="G53" s="10">
        <v>45770</v>
      </c>
      <c r="H53" s="2" t="s">
        <v>394</v>
      </c>
      <c r="I53" s="2" t="str">
        <f t="shared" si="1"/>
        <v>Secured</v>
      </c>
      <c r="J53" s="4">
        <f>IF($I53="Secured",(E53*(VLOOKUP(F53,'Background data'!B$8:D$18,2,FALSE))*(365.25*1*10^-6)),0)</f>
        <v>1.0650689999999999E-2</v>
      </c>
      <c r="K53" s="4">
        <f>IF($I53="Secured",(E53*(VLOOKUP(F53,'Background data'!B$8:D$18,3,FALSE))*(365.25*1*10^-6)),0)</f>
        <v>0.11834099999999999</v>
      </c>
      <c r="L53" s="4">
        <f>IF(I53="Secured",(E53*(VLOOKUP(F53,'Background data'!B$8:G$18,4,FALSE))*(365.25*1*10^-6)),0)</f>
        <v>5.3253449999999996E-3</v>
      </c>
      <c r="M53" s="4">
        <f>IF(I53="Secured",(E53*(VLOOKUP(F53,'Background data'!B$8:H$18,5,FALSE))*(365.25*1*10^-6)),0)</f>
        <v>0.21301379999999995</v>
      </c>
    </row>
    <row r="54" spans="1:13" x14ac:dyDescent="0.3">
      <c r="A54" s="2" t="s">
        <v>621</v>
      </c>
      <c r="B54" s="2" t="s">
        <v>46</v>
      </c>
      <c r="C54" s="17">
        <v>45524</v>
      </c>
      <c r="D54" s="2" t="s">
        <v>5</v>
      </c>
      <c r="E54" s="2">
        <f>VLOOKUP(D54,'Background data'!B$2:E$5,4,FALSE)</f>
        <v>64.8</v>
      </c>
      <c r="F54" s="2" t="s">
        <v>11</v>
      </c>
      <c r="G54" s="10">
        <v>45770</v>
      </c>
      <c r="H54" s="2" t="s">
        <v>394</v>
      </c>
      <c r="I54" s="2" t="str">
        <f t="shared" ref="I54:I82" si="2">IF(G54="","Not secured","Secured")</f>
        <v>Secured</v>
      </c>
      <c r="J54" s="4">
        <f>IF($I54="Secured",(E54*(VLOOKUP(F54,'Background data'!B$8:D$18,2,FALSE))*(365.25*1*10^-6)),0)</f>
        <v>1.0650689999999999E-2</v>
      </c>
      <c r="K54" s="4">
        <f>IF($I54="Secured",(E54*(VLOOKUP(F54,'Background data'!B$8:D$18,3,FALSE))*(365.25*1*10^-6)),0)</f>
        <v>0.11834099999999999</v>
      </c>
      <c r="L54" s="4">
        <f>IF(I54="Secured",(E54*(VLOOKUP(F54,'Background data'!B$8:G$18,4,FALSE))*(365.25*1*10^-6)),0)</f>
        <v>5.3253449999999996E-3</v>
      </c>
      <c r="M54" s="4">
        <f>IF(I54="Secured",(E54*(VLOOKUP(F54,'Background data'!B$8:H$18,5,FALSE))*(365.25*1*10^-6)),0)</f>
        <v>0.21301379999999995</v>
      </c>
    </row>
    <row r="55" spans="1:13" x14ac:dyDescent="0.3">
      <c r="A55" s="2" t="s">
        <v>622</v>
      </c>
      <c r="B55" s="2" t="s">
        <v>47</v>
      </c>
      <c r="C55" s="3">
        <v>45446</v>
      </c>
      <c r="D55" s="2" t="s">
        <v>4</v>
      </c>
      <c r="E55" s="2">
        <f>VLOOKUP(D55,'Background data'!B$2:E$5,4,FALSE)</f>
        <v>47.25</v>
      </c>
      <c r="F55" s="2" t="s">
        <v>11</v>
      </c>
      <c r="G55" s="10">
        <v>45770</v>
      </c>
      <c r="H55" s="2" t="s">
        <v>404</v>
      </c>
      <c r="I55" s="2" t="str">
        <f t="shared" si="2"/>
        <v>Secured</v>
      </c>
      <c r="J55" s="4">
        <f>IF($I55="Secured",(E55*(VLOOKUP(F55,'Background data'!B$8:D$18,2,FALSE))*(365.25*1*10^-6)),0)</f>
        <v>7.7661281249999988E-3</v>
      </c>
      <c r="K55" s="4">
        <f>IF($I55="Secured",(E55*(VLOOKUP(F55,'Background data'!B$8:D$18,3,FALSE))*(365.25*1*10^-6)),0)</f>
        <v>8.6290312499999994E-2</v>
      </c>
      <c r="L55" s="4">
        <f>IF(I55="Secured",(E55*(VLOOKUP(F55,'Background data'!B$8:G$18,4,FALSE))*(365.25*1*10^-6)),0)</f>
        <v>3.8830640624999994E-3</v>
      </c>
      <c r="M55" s="4">
        <f>IF(I55="Secured",(E55*(VLOOKUP(F55,'Background data'!B$8:H$18,5,FALSE))*(365.25*1*10^-6)),0)</f>
        <v>0.15532256249999998</v>
      </c>
    </row>
    <row r="56" spans="1:13" x14ac:dyDescent="0.3">
      <c r="A56" s="2" t="s">
        <v>623</v>
      </c>
      <c r="B56" s="2" t="s">
        <v>47</v>
      </c>
      <c r="C56" s="3">
        <v>45446</v>
      </c>
      <c r="D56" s="2" t="s">
        <v>4</v>
      </c>
      <c r="E56" s="2">
        <f>VLOOKUP(D56,'Background data'!B$2:E$5,4,FALSE)</f>
        <v>47.25</v>
      </c>
      <c r="F56" s="2" t="s">
        <v>11</v>
      </c>
      <c r="G56" s="10">
        <v>45770</v>
      </c>
      <c r="H56" s="2" t="s">
        <v>404</v>
      </c>
      <c r="I56" s="2" t="str">
        <f t="shared" si="2"/>
        <v>Secured</v>
      </c>
      <c r="J56" s="4">
        <f>IF($I56="Secured",(E56*(VLOOKUP(F56,'Background data'!B$8:D$18,2,FALSE))*(365.25*1*10^-6)),0)</f>
        <v>7.7661281249999988E-3</v>
      </c>
      <c r="K56" s="4">
        <f>IF($I56="Secured",(E56*(VLOOKUP(F56,'Background data'!B$8:D$18,3,FALSE))*(365.25*1*10^-6)),0)</f>
        <v>8.6290312499999994E-2</v>
      </c>
      <c r="L56" s="4">
        <f>IF(I56="Secured",(E56*(VLOOKUP(F56,'Background data'!B$8:G$18,4,FALSE))*(365.25*1*10^-6)),0)</f>
        <v>3.8830640624999994E-3</v>
      </c>
      <c r="M56" s="4">
        <f>IF(I56="Secured",(E56*(VLOOKUP(F56,'Background data'!B$8:H$18,5,FALSE))*(365.25*1*10^-6)),0)</f>
        <v>0.15532256249999998</v>
      </c>
    </row>
    <row r="57" spans="1:13" x14ac:dyDescent="0.3">
      <c r="A57" s="2" t="s">
        <v>1095</v>
      </c>
      <c r="B57" s="2" t="s">
        <v>48</v>
      </c>
      <c r="C57" s="3">
        <v>45447</v>
      </c>
      <c r="D57" s="2" t="s">
        <v>5</v>
      </c>
      <c r="E57" s="2">
        <f>VLOOKUP(D57,'Background data'!B$2:E$5,4,FALSE)</f>
        <v>64.8</v>
      </c>
      <c r="F57" s="2" t="s">
        <v>11</v>
      </c>
      <c r="G57" s="10">
        <v>45770</v>
      </c>
      <c r="H57" s="2" t="s">
        <v>394</v>
      </c>
      <c r="I57" s="2" t="str">
        <f t="shared" si="2"/>
        <v>Secured</v>
      </c>
      <c r="J57" s="4">
        <f>IF($I57="Secured",(E57*(VLOOKUP(F57,'Background data'!B$8:D$18,2,FALSE))*(365.25*1*10^-6)),0)</f>
        <v>1.0650689999999999E-2</v>
      </c>
      <c r="K57" s="4">
        <f>IF($I57="Secured",(E57*(VLOOKUP(F57,'Background data'!B$8:D$18,3,FALSE))*(365.25*1*10^-6)),0)</f>
        <v>0.11834099999999999</v>
      </c>
      <c r="L57" s="4">
        <f>IF(I57="Secured",(E57*(VLOOKUP(F57,'Background data'!B$8:G$18,4,FALSE))*(365.25*1*10^-6)),0)</f>
        <v>5.3253449999999996E-3</v>
      </c>
      <c r="M57" s="4">
        <f>IF(I57="Secured",(E57*(VLOOKUP(F57,'Background data'!B$8:H$18,5,FALSE))*(365.25*1*10^-6)),0)</f>
        <v>0.21301379999999995</v>
      </c>
    </row>
    <row r="58" spans="1:13" x14ac:dyDescent="0.3">
      <c r="A58" s="2" t="s">
        <v>624</v>
      </c>
      <c r="B58" s="2" t="s">
        <v>48</v>
      </c>
      <c r="C58" s="3">
        <v>45413</v>
      </c>
      <c r="D58" s="2" t="s">
        <v>5</v>
      </c>
      <c r="E58" s="2">
        <f>VLOOKUP(D58,'Background data'!B$2:E$5,4,FALSE)</f>
        <v>64.8</v>
      </c>
      <c r="F58" s="2" t="s">
        <v>11</v>
      </c>
      <c r="G58" s="10">
        <v>45770</v>
      </c>
      <c r="H58" s="2" t="s">
        <v>394</v>
      </c>
      <c r="I58" s="2" t="str">
        <f t="shared" si="2"/>
        <v>Secured</v>
      </c>
      <c r="J58" s="4">
        <f>IF($I58="Secured",(E58*(VLOOKUP(F58,'Background data'!B$8:D$18,2,FALSE))*(365.25*1*10^-6)),0)</f>
        <v>1.0650689999999999E-2</v>
      </c>
      <c r="K58" s="4">
        <f>IF($I58="Secured",(E58*(VLOOKUP(F58,'Background data'!B$8:D$18,3,FALSE))*(365.25*1*10^-6)),0)</f>
        <v>0.11834099999999999</v>
      </c>
      <c r="L58" s="4">
        <f>IF(I58="Secured",(E58*(VLOOKUP(F58,'Background data'!B$8:G$18,4,FALSE))*(365.25*1*10^-6)),0)</f>
        <v>5.3253449999999996E-3</v>
      </c>
      <c r="M58" s="4">
        <f>IF(I58="Secured",(E58*(VLOOKUP(F58,'Background data'!B$8:H$18,5,FALSE))*(365.25*1*10^-6)),0)</f>
        <v>0.21301379999999995</v>
      </c>
    </row>
    <row r="59" spans="1:13" x14ac:dyDescent="0.3">
      <c r="A59" s="2" t="s">
        <v>625</v>
      </c>
      <c r="B59" s="2" t="s">
        <v>48</v>
      </c>
      <c r="C59" s="3">
        <v>45414</v>
      </c>
      <c r="D59" s="2" t="s">
        <v>5</v>
      </c>
      <c r="E59" s="2">
        <f>VLOOKUP(D59,'Background data'!B$2:E$5,4,FALSE)</f>
        <v>64.8</v>
      </c>
      <c r="F59" s="2" t="s">
        <v>11</v>
      </c>
      <c r="G59" s="10">
        <v>45770</v>
      </c>
      <c r="H59" s="2" t="s">
        <v>394</v>
      </c>
      <c r="I59" s="2" t="str">
        <f t="shared" si="2"/>
        <v>Secured</v>
      </c>
      <c r="J59" s="4">
        <f>IF($I59="Secured",(E59*(VLOOKUP(F59,'Background data'!B$8:D$18,2,FALSE))*(365.25*1*10^-6)),0)</f>
        <v>1.0650689999999999E-2</v>
      </c>
      <c r="K59" s="4">
        <f>IF($I59="Secured",(E59*(VLOOKUP(F59,'Background data'!B$8:D$18,3,FALSE))*(365.25*1*10^-6)),0)</f>
        <v>0.11834099999999999</v>
      </c>
      <c r="L59" s="4">
        <f>IF(I59="Secured",(E59*(VLOOKUP(F59,'Background data'!B$8:G$18,4,FALSE))*(365.25*1*10^-6)),0)</f>
        <v>5.3253449999999996E-3</v>
      </c>
      <c r="M59" s="4">
        <f>IF(I59="Secured",(E59*(VLOOKUP(F59,'Background data'!B$8:H$18,5,FALSE))*(365.25*1*10^-6)),0)</f>
        <v>0.21301379999999995</v>
      </c>
    </row>
    <row r="60" spans="1:13" x14ac:dyDescent="0.3">
      <c r="A60" s="2" t="s">
        <v>626</v>
      </c>
      <c r="B60" s="2" t="s">
        <v>48</v>
      </c>
      <c r="C60" s="3">
        <v>45413</v>
      </c>
      <c r="D60" s="2" t="s">
        <v>5</v>
      </c>
      <c r="E60" s="2">
        <f>VLOOKUP(D60,'Background data'!B$2:E$5,4,FALSE)</f>
        <v>64.8</v>
      </c>
      <c r="F60" s="2" t="s">
        <v>11</v>
      </c>
      <c r="G60" s="10">
        <v>45770</v>
      </c>
      <c r="H60" s="2" t="s">
        <v>394</v>
      </c>
      <c r="I60" s="2" t="str">
        <f t="shared" si="2"/>
        <v>Secured</v>
      </c>
      <c r="J60" s="4">
        <f>IF($I60="Secured",(E60*(VLOOKUP(F60,'Background data'!B$8:D$18,2,FALSE))*(365.25*1*10^-6)),0)</f>
        <v>1.0650689999999999E-2</v>
      </c>
      <c r="K60" s="4">
        <f>IF($I60="Secured",(E60*(VLOOKUP(F60,'Background data'!B$8:D$18,3,FALSE))*(365.25*1*10^-6)),0)</f>
        <v>0.11834099999999999</v>
      </c>
      <c r="L60" s="4">
        <f>IF(I60="Secured",(E60*(VLOOKUP(F60,'Background data'!B$8:G$18,4,FALSE))*(365.25*1*10^-6)),0)</f>
        <v>5.3253449999999996E-3</v>
      </c>
      <c r="M60" s="4">
        <f>IF(I60="Secured",(E60*(VLOOKUP(F60,'Background data'!B$8:H$18,5,FALSE))*(365.25*1*10^-6)),0)</f>
        <v>0.21301379999999995</v>
      </c>
    </row>
    <row r="61" spans="1:13" x14ac:dyDescent="0.3">
      <c r="A61" s="2" t="s">
        <v>627</v>
      </c>
      <c r="B61" s="2" t="s">
        <v>49</v>
      </c>
      <c r="C61" s="3">
        <v>45426</v>
      </c>
      <c r="D61" s="2" t="s">
        <v>4</v>
      </c>
      <c r="E61" s="2">
        <f>VLOOKUP(D61,'Background data'!B$2:E$5,4,FALSE)</f>
        <v>47.25</v>
      </c>
      <c r="F61" s="2" t="s">
        <v>11</v>
      </c>
      <c r="G61" s="10">
        <v>45770</v>
      </c>
      <c r="H61" s="2" t="s">
        <v>404</v>
      </c>
      <c r="I61" s="2" t="str">
        <f t="shared" si="2"/>
        <v>Secured</v>
      </c>
      <c r="J61" s="4">
        <f>IF($I61="Secured",(E61*(VLOOKUP(F61,'Background data'!B$8:D$18,2,FALSE))*(365.25*1*10^-6)),0)</f>
        <v>7.7661281249999988E-3</v>
      </c>
      <c r="K61" s="4">
        <f>IF($I61="Secured",(E61*(VLOOKUP(F61,'Background data'!B$8:D$18,3,FALSE))*(365.25*1*10^-6)),0)</f>
        <v>8.6290312499999994E-2</v>
      </c>
      <c r="L61" s="4">
        <f>IF(I61="Secured",(E61*(VLOOKUP(F61,'Background data'!B$8:G$18,4,FALSE))*(365.25*1*10^-6)),0)</f>
        <v>3.8830640624999994E-3</v>
      </c>
      <c r="M61" s="4">
        <f>IF(I61="Secured",(E61*(VLOOKUP(F61,'Background data'!B$8:H$18,5,FALSE))*(365.25*1*10^-6)),0)</f>
        <v>0.15532256249999998</v>
      </c>
    </row>
    <row r="62" spans="1:13" x14ac:dyDescent="0.3">
      <c r="A62" s="2" t="s">
        <v>1096</v>
      </c>
      <c r="B62" s="2" t="s">
        <v>49</v>
      </c>
      <c r="C62" s="17">
        <v>45485</v>
      </c>
      <c r="D62" s="2" t="s">
        <v>4</v>
      </c>
      <c r="E62" s="2">
        <f>VLOOKUP(D62,'Background data'!B$2:E$5,4,FALSE)</f>
        <v>47.25</v>
      </c>
      <c r="F62" s="2" t="s">
        <v>11</v>
      </c>
      <c r="G62" s="10">
        <v>45770</v>
      </c>
      <c r="H62" s="2" t="s">
        <v>404</v>
      </c>
      <c r="I62" s="2" t="str">
        <f t="shared" si="2"/>
        <v>Secured</v>
      </c>
      <c r="J62" s="4">
        <f>IF($I62="Secured",(E62*(VLOOKUP(F62,'Background data'!B$8:D$18,2,FALSE))*(365.25*1*10^-6)),0)</f>
        <v>7.7661281249999988E-3</v>
      </c>
      <c r="K62" s="4">
        <f>IF($I62="Secured",(E62*(VLOOKUP(F62,'Background data'!B$8:D$18,3,FALSE))*(365.25*1*10^-6)),0)</f>
        <v>8.6290312499999994E-2</v>
      </c>
      <c r="L62" s="4">
        <f>IF(I62="Secured",(E62*(VLOOKUP(F62,'Background data'!B$8:G$18,4,FALSE))*(365.25*1*10^-6)),0)</f>
        <v>3.8830640624999994E-3</v>
      </c>
      <c r="M62" s="4">
        <f>IF(I62="Secured",(E62*(VLOOKUP(F62,'Background data'!B$8:H$18,5,FALSE))*(365.25*1*10^-6)),0)</f>
        <v>0.15532256249999998</v>
      </c>
    </row>
    <row r="63" spans="1:13" x14ac:dyDescent="0.3">
      <c r="A63" s="2" t="s">
        <v>628</v>
      </c>
      <c r="B63" s="2" t="s">
        <v>49</v>
      </c>
      <c r="C63" s="3">
        <v>45420</v>
      </c>
      <c r="D63" s="2" t="s">
        <v>4</v>
      </c>
      <c r="E63" s="2">
        <f>VLOOKUP(D63,'Background data'!B$2:E$5,4,FALSE)</f>
        <v>47.25</v>
      </c>
      <c r="F63" s="2" t="s">
        <v>11</v>
      </c>
      <c r="G63" s="10">
        <v>45770</v>
      </c>
      <c r="H63" s="2" t="s">
        <v>404</v>
      </c>
      <c r="I63" s="2" t="str">
        <f t="shared" si="2"/>
        <v>Secured</v>
      </c>
      <c r="J63" s="4">
        <f>IF($I63="Secured",(E63*(VLOOKUP(F63,'Background data'!B$8:D$18,2,FALSE))*(365.25*1*10^-6)),0)</f>
        <v>7.7661281249999988E-3</v>
      </c>
      <c r="K63" s="4">
        <f>IF($I63="Secured",(E63*(VLOOKUP(F63,'Background data'!B$8:D$18,3,FALSE))*(365.25*1*10^-6)),0)</f>
        <v>8.6290312499999994E-2</v>
      </c>
      <c r="L63" s="4">
        <f>IF(I63="Secured",(E63*(VLOOKUP(F63,'Background data'!B$8:G$18,4,FALSE))*(365.25*1*10^-6)),0)</f>
        <v>3.8830640624999994E-3</v>
      </c>
      <c r="M63" s="4">
        <f>IF(I63="Secured",(E63*(VLOOKUP(F63,'Background data'!B$8:H$18,5,FALSE))*(365.25*1*10^-6)),0)</f>
        <v>0.15532256249999998</v>
      </c>
    </row>
    <row r="64" spans="1:13" x14ac:dyDescent="0.3">
      <c r="A64" s="2" t="s">
        <v>1097</v>
      </c>
      <c r="B64" s="2" t="s">
        <v>49</v>
      </c>
      <c r="C64" s="17">
        <v>45483</v>
      </c>
      <c r="D64" s="2" t="s">
        <v>4</v>
      </c>
      <c r="E64" s="2">
        <f>VLOOKUP(D64,'Background data'!B$2:E$5,4,FALSE)</f>
        <v>47.25</v>
      </c>
      <c r="F64" s="2" t="s">
        <v>11</v>
      </c>
      <c r="G64" s="10">
        <v>45770</v>
      </c>
      <c r="H64" s="2" t="s">
        <v>404</v>
      </c>
      <c r="I64" s="2" t="str">
        <f t="shared" si="2"/>
        <v>Secured</v>
      </c>
      <c r="J64" s="4">
        <f>IF($I64="Secured",(E64*(VLOOKUP(F64,'Background data'!B$8:D$18,2,FALSE))*(365.25*1*10^-6)),0)</f>
        <v>7.7661281249999988E-3</v>
      </c>
      <c r="K64" s="4">
        <f>IF($I64="Secured",(E64*(VLOOKUP(F64,'Background data'!B$8:D$18,3,FALSE))*(365.25*1*10^-6)),0)</f>
        <v>8.6290312499999994E-2</v>
      </c>
      <c r="L64" s="4">
        <f>IF(I64="Secured",(E64*(VLOOKUP(F64,'Background data'!B$8:G$18,4,FALSE))*(365.25*1*10^-6)),0)</f>
        <v>3.8830640624999994E-3</v>
      </c>
      <c r="M64" s="4">
        <f>IF(I64="Secured",(E64*(VLOOKUP(F64,'Background data'!B$8:H$18,5,FALSE))*(365.25*1*10^-6)),0)</f>
        <v>0.15532256249999998</v>
      </c>
    </row>
    <row r="65" spans="1:13" x14ac:dyDescent="0.3">
      <c r="A65" s="2" t="s">
        <v>629</v>
      </c>
      <c r="B65" s="2" t="s">
        <v>49</v>
      </c>
      <c r="C65" s="3">
        <v>45421</v>
      </c>
      <c r="D65" s="2" t="s">
        <v>4</v>
      </c>
      <c r="E65" s="2">
        <f>VLOOKUP(D65,'Background data'!B$2:E$5,4,FALSE)</f>
        <v>47.25</v>
      </c>
      <c r="F65" s="2" t="s">
        <v>11</v>
      </c>
      <c r="G65" s="10">
        <v>45770</v>
      </c>
      <c r="H65" s="2" t="s">
        <v>404</v>
      </c>
      <c r="I65" s="2" t="str">
        <f t="shared" si="2"/>
        <v>Secured</v>
      </c>
      <c r="J65" s="4">
        <f>IF($I65="Secured",(E65*(VLOOKUP(F65,'Background data'!B$8:D$18,2,FALSE))*(365.25*1*10^-6)),0)</f>
        <v>7.7661281249999988E-3</v>
      </c>
      <c r="K65" s="4">
        <f>IF($I65="Secured",(E65*(VLOOKUP(F65,'Background data'!B$8:D$18,3,FALSE))*(365.25*1*10^-6)),0)</f>
        <v>8.6290312499999994E-2</v>
      </c>
      <c r="L65" s="4">
        <f>IF(I65="Secured",(E65*(VLOOKUP(F65,'Background data'!B$8:G$18,4,FALSE))*(365.25*1*10^-6)),0)</f>
        <v>3.8830640624999994E-3</v>
      </c>
      <c r="M65" s="4">
        <f>IF(I65="Secured",(E65*(VLOOKUP(F65,'Background data'!B$8:H$18,5,FALSE))*(365.25*1*10^-6)),0)</f>
        <v>0.15532256249999998</v>
      </c>
    </row>
    <row r="66" spans="1:13" x14ac:dyDescent="0.3">
      <c r="A66" s="2" t="s">
        <v>630</v>
      </c>
      <c r="B66" s="2" t="s">
        <v>49</v>
      </c>
      <c r="C66" s="3">
        <v>45421</v>
      </c>
      <c r="D66" s="2" t="s">
        <v>4</v>
      </c>
      <c r="E66" s="2">
        <f>VLOOKUP(D66,'Background data'!B$2:E$5,4,FALSE)</f>
        <v>47.25</v>
      </c>
      <c r="F66" s="2" t="s">
        <v>11</v>
      </c>
      <c r="G66" s="10">
        <v>45770</v>
      </c>
      <c r="H66" s="2" t="s">
        <v>404</v>
      </c>
      <c r="I66" s="2" t="str">
        <f t="shared" si="2"/>
        <v>Secured</v>
      </c>
      <c r="J66" s="4">
        <f>IF($I66="Secured",(E66*(VLOOKUP(F66,'Background data'!B$8:D$18,2,FALSE))*(365.25*1*10^-6)),0)</f>
        <v>7.7661281249999988E-3</v>
      </c>
      <c r="K66" s="4">
        <f>IF($I66="Secured",(E66*(VLOOKUP(F66,'Background data'!B$8:D$18,3,FALSE))*(365.25*1*10^-6)),0)</f>
        <v>8.6290312499999994E-2</v>
      </c>
      <c r="L66" s="4">
        <f>IF(I66="Secured",(E66*(VLOOKUP(F66,'Background data'!B$8:G$18,4,FALSE))*(365.25*1*10^-6)),0)</f>
        <v>3.8830640624999994E-3</v>
      </c>
      <c r="M66" s="4">
        <f>IF(I66="Secured",(E66*(VLOOKUP(F66,'Background data'!B$8:H$18,5,FALSE))*(365.25*1*10^-6)),0)</f>
        <v>0.15532256249999998</v>
      </c>
    </row>
    <row r="67" spans="1:13" x14ac:dyDescent="0.3">
      <c r="A67" s="2" t="s">
        <v>631</v>
      </c>
      <c r="B67" s="2" t="s">
        <v>49</v>
      </c>
      <c r="C67" s="3">
        <v>45421</v>
      </c>
      <c r="D67" s="2" t="s">
        <v>4</v>
      </c>
      <c r="E67" s="2">
        <f>VLOOKUP(D67,'Background data'!B$2:E$5,4,FALSE)</f>
        <v>47.25</v>
      </c>
      <c r="F67" s="2" t="s">
        <v>11</v>
      </c>
      <c r="G67" s="10">
        <v>45770</v>
      </c>
      <c r="H67" s="2" t="s">
        <v>404</v>
      </c>
      <c r="I67" s="2" t="str">
        <f t="shared" si="2"/>
        <v>Secured</v>
      </c>
      <c r="J67" s="4">
        <f>IF($I67="Secured",(E67*(VLOOKUP(F67,'Background data'!B$8:D$18,2,FALSE))*(365.25*1*10^-6)),0)</f>
        <v>7.7661281249999988E-3</v>
      </c>
      <c r="K67" s="4">
        <f>IF($I67="Secured",(E67*(VLOOKUP(F67,'Background data'!B$8:D$18,3,FALSE))*(365.25*1*10^-6)),0)</f>
        <v>8.6290312499999994E-2</v>
      </c>
      <c r="L67" s="4">
        <f>IF(I67="Secured",(E67*(VLOOKUP(F67,'Background data'!B$8:G$18,4,FALSE))*(365.25*1*10^-6)),0)</f>
        <v>3.8830640624999994E-3</v>
      </c>
      <c r="M67" s="4">
        <f>IF(I67="Secured",(E67*(VLOOKUP(F67,'Background data'!B$8:H$18,5,FALSE))*(365.25*1*10^-6)),0)</f>
        <v>0.15532256249999998</v>
      </c>
    </row>
    <row r="68" spans="1:13" x14ac:dyDescent="0.3">
      <c r="A68" s="2" t="s">
        <v>632</v>
      </c>
      <c r="B68" s="2" t="s">
        <v>49</v>
      </c>
      <c r="C68" s="3">
        <v>45420</v>
      </c>
      <c r="D68" s="2" t="s">
        <v>4</v>
      </c>
      <c r="E68" s="2">
        <f>VLOOKUP(D68,'Background data'!B$2:E$5,4,FALSE)</f>
        <v>47.25</v>
      </c>
      <c r="F68" s="2" t="s">
        <v>11</v>
      </c>
      <c r="G68" s="10">
        <v>45770</v>
      </c>
      <c r="H68" s="2" t="s">
        <v>404</v>
      </c>
      <c r="I68" s="2" t="str">
        <f t="shared" si="2"/>
        <v>Secured</v>
      </c>
      <c r="J68" s="4">
        <f>IF($I68="Secured",(E68*(VLOOKUP(F68,'Background data'!B$8:D$18,2,FALSE))*(365.25*1*10^-6)),0)</f>
        <v>7.7661281249999988E-3</v>
      </c>
      <c r="K68" s="4">
        <f>IF($I68="Secured",(E68*(VLOOKUP(F68,'Background data'!B$8:D$18,3,FALSE))*(365.25*1*10^-6)),0)</f>
        <v>8.6290312499999994E-2</v>
      </c>
      <c r="L68" s="4">
        <f>IF(I68="Secured",(E68*(VLOOKUP(F68,'Background data'!B$8:G$18,4,FALSE))*(365.25*1*10^-6)),0)</f>
        <v>3.8830640624999994E-3</v>
      </c>
      <c r="M68" s="4">
        <f>IF(I68="Secured",(E68*(VLOOKUP(F68,'Background data'!B$8:H$18,5,FALSE))*(365.25*1*10^-6)),0)</f>
        <v>0.15532256249999998</v>
      </c>
    </row>
    <row r="69" spans="1:13" x14ac:dyDescent="0.3">
      <c r="A69" s="2" t="s">
        <v>633</v>
      </c>
      <c r="B69" s="2" t="s">
        <v>50</v>
      </c>
      <c r="C69" s="3">
        <v>45419</v>
      </c>
      <c r="D69" s="2" t="s">
        <v>4</v>
      </c>
      <c r="E69" s="2">
        <f>VLOOKUP(D69,'Background data'!B$2:E$5,4,FALSE)</f>
        <v>47.25</v>
      </c>
      <c r="F69" s="2" t="s">
        <v>11</v>
      </c>
      <c r="G69" s="10">
        <v>45770</v>
      </c>
      <c r="H69" s="2" t="s">
        <v>404</v>
      </c>
      <c r="I69" s="2" t="str">
        <f t="shared" si="2"/>
        <v>Secured</v>
      </c>
      <c r="J69" s="4">
        <f>IF($I69="Secured",(E69*(VLOOKUP(F69,'Background data'!B$8:D$18,2,FALSE))*(365.25*1*10^-6)),0)</f>
        <v>7.7661281249999988E-3</v>
      </c>
      <c r="K69" s="4">
        <f>IF($I69="Secured",(E69*(VLOOKUP(F69,'Background data'!B$8:D$18,3,FALSE))*(365.25*1*10^-6)),0)</f>
        <v>8.6290312499999994E-2</v>
      </c>
      <c r="L69" s="4">
        <f>IF(I69="Secured",(E69*(VLOOKUP(F69,'Background data'!B$8:G$18,4,FALSE))*(365.25*1*10^-6)),0)</f>
        <v>3.8830640624999994E-3</v>
      </c>
      <c r="M69" s="4">
        <f>IF(I69="Secured",(E69*(VLOOKUP(F69,'Background data'!B$8:H$18,5,FALSE))*(365.25*1*10^-6)),0)</f>
        <v>0.15532256249999998</v>
      </c>
    </row>
    <row r="70" spans="1:13" x14ac:dyDescent="0.3">
      <c r="A70" s="2" t="s">
        <v>634</v>
      </c>
      <c r="B70" s="2" t="s">
        <v>51</v>
      </c>
      <c r="C70" s="3">
        <v>45428</v>
      </c>
      <c r="D70" s="2" t="s">
        <v>5</v>
      </c>
      <c r="E70" s="2">
        <f>VLOOKUP(D70,'Background data'!B$2:E$5,4,FALSE)</f>
        <v>64.8</v>
      </c>
      <c r="F70" s="2" t="s">
        <v>11</v>
      </c>
      <c r="G70" s="10">
        <v>45770</v>
      </c>
      <c r="H70" s="2" t="s">
        <v>394</v>
      </c>
      <c r="I70" s="2" t="str">
        <f t="shared" si="2"/>
        <v>Secured</v>
      </c>
      <c r="J70" s="4">
        <f>IF($I70="Secured",(E70*(VLOOKUP(F70,'Background data'!B$8:D$18,2,FALSE))*(365.25*1*10^-6)),0)</f>
        <v>1.0650689999999999E-2</v>
      </c>
      <c r="K70" s="4">
        <f>IF($I70="Secured",(E70*(VLOOKUP(F70,'Background data'!B$8:D$18,3,FALSE))*(365.25*1*10^-6)),0)</f>
        <v>0.11834099999999999</v>
      </c>
      <c r="L70" s="4">
        <f>IF(I70="Secured",(E70*(VLOOKUP(F70,'Background data'!B$8:G$18,4,FALSE))*(365.25*1*10^-6)),0)</f>
        <v>5.3253449999999996E-3</v>
      </c>
      <c r="M70" s="4">
        <f>IF(I70="Secured",(E70*(VLOOKUP(F70,'Background data'!B$8:H$18,5,FALSE))*(365.25*1*10^-6)),0)</f>
        <v>0.21301379999999995</v>
      </c>
    </row>
    <row r="71" spans="1:13" x14ac:dyDescent="0.3">
      <c r="A71" s="2" t="s">
        <v>635</v>
      </c>
      <c r="B71" s="2" t="s">
        <v>52</v>
      </c>
      <c r="C71" s="3">
        <v>45427</v>
      </c>
      <c r="D71" s="2" t="s">
        <v>5</v>
      </c>
      <c r="E71" s="2">
        <f>VLOOKUP(D71,'Background data'!B$2:E$5,4,FALSE)</f>
        <v>64.8</v>
      </c>
      <c r="F71" s="2" t="s">
        <v>11</v>
      </c>
      <c r="G71" s="10">
        <v>45770</v>
      </c>
      <c r="H71" s="2" t="s">
        <v>394</v>
      </c>
      <c r="I71" s="2" t="str">
        <f t="shared" si="2"/>
        <v>Secured</v>
      </c>
      <c r="J71" s="4">
        <f>IF($I71="Secured",(E71*(VLOOKUP(F71,'Background data'!B$8:D$18,2,FALSE))*(365.25*1*10^-6)),0)</f>
        <v>1.0650689999999999E-2</v>
      </c>
      <c r="K71" s="4">
        <f>IF($I71="Secured",(E71*(VLOOKUP(F71,'Background data'!B$8:D$18,3,FALSE))*(365.25*1*10^-6)),0)</f>
        <v>0.11834099999999999</v>
      </c>
      <c r="L71" s="4">
        <f>IF(I71="Secured",(E71*(VLOOKUP(F71,'Background data'!B$8:G$18,4,FALSE))*(365.25*1*10^-6)),0)</f>
        <v>5.3253449999999996E-3</v>
      </c>
      <c r="M71" s="4">
        <f>IF(I71="Secured",(E71*(VLOOKUP(F71,'Background data'!B$8:H$18,5,FALSE))*(365.25*1*10^-6)),0)</f>
        <v>0.21301379999999995</v>
      </c>
    </row>
    <row r="72" spans="1:13" x14ac:dyDescent="0.3">
      <c r="A72" s="2" t="s">
        <v>636</v>
      </c>
      <c r="B72" s="2" t="s">
        <v>53</v>
      </c>
      <c r="C72" s="3">
        <v>45419</v>
      </c>
      <c r="D72" s="2" t="s">
        <v>4</v>
      </c>
      <c r="E72" s="2">
        <f>VLOOKUP(D72,'Background data'!B$2:E$5,4,FALSE)</f>
        <v>47.25</v>
      </c>
      <c r="F72" s="2" t="s">
        <v>11</v>
      </c>
      <c r="G72" s="10">
        <v>45770</v>
      </c>
      <c r="H72" s="2" t="s">
        <v>404</v>
      </c>
      <c r="I72" s="2" t="str">
        <f t="shared" si="2"/>
        <v>Secured</v>
      </c>
      <c r="J72" s="4">
        <f>IF($I72="Secured",(E72*(VLOOKUP(F72,'Background data'!B$8:D$18,2,FALSE))*(365.25*1*10^-6)),0)</f>
        <v>7.7661281249999988E-3</v>
      </c>
      <c r="K72" s="4">
        <f>IF($I72="Secured",(E72*(VLOOKUP(F72,'Background data'!B$8:D$18,3,FALSE))*(365.25*1*10^-6)),0)</f>
        <v>8.6290312499999994E-2</v>
      </c>
      <c r="L72" s="4">
        <f>IF(I72="Secured",(E72*(VLOOKUP(F72,'Background data'!B$8:G$18,4,FALSE))*(365.25*1*10^-6)),0)</f>
        <v>3.8830640624999994E-3</v>
      </c>
      <c r="M72" s="4">
        <f>IF(I72="Secured",(E72*(VLOOKUP(F72,'Background data'!B$8:H$18,5,FALSE))*(365.25*1*10^-6)),0)</f>
        <v>0.15532256249999998</v>
      </c>
    </row>
    <row r="73" spans="1:13" x14ac:dyDescent="0.3">
      <c r="A73" s="2" t="s">
        <v>1098</v>
      </c>
      <c r="B73" s="2" t="s">
        <v>54</v>
      </c>
      <c r="C73" s="17">
        <v>45455</v>
      </c>
      <c r="D73" s="2" t="s">
        <v>5</v>
      </c>
      <c r="E73" s="2">
        <f>VLOOKUP(D73,'Background data'!B$2:E$5,4,FALSE)</f>
        <v>64.8</v>
      </c>
      <c r="F73" s="2" t="s">
        <v>11</v>
      </c>
      <c r="G73" s="10">
        <v>45770</v>
      </c>
      <c r="H73" s="2" t="s">
        <v>394</v>
      </c>
      <c r="I73" s="2" t="str">
        <f t="shared" si="2"/>
        <v>Secured</v>
      </c>
      <c r="J73" s="4">
        <f>IF($I73="Secured",(E73*(VLOOKUP(F73,'Background data'!B$8:D$18,2,FALSE))*(365.25*1*10^-6)),0)</f>
        <v>1.0650689999999999E-2</v>
      </c>
      <c r="K73" s="4">
        <f>IF($I73="Secured",(E73*(VLOOKUP(F73,'Background data'!B$8:D$18,3,FALSE))*(365.25*1*10^-6)),0)</f>
        <v>0.11834099999999999</v>
      </c>
      <c r="L73" s="4">
        <f>IF(I73="Secured",(E73*(VLOOKUP(F73,'Background data'!B$8:G$18,4,FALSE))*(365.25*1*10^-6)),0)</f>
        <v>5.3253449999999996E-3</v>
      </c>
      <c r="M73" s="4">
        <f>IF(I73="Secured",(E73*(VLOOKUP(F73,'Background data'!B$8:H$18,5,FALSE))*(365.25*1*10^-6)),0)</f>
        <v>0.21301379999999995</v>
      </c>
    </row>
    <row r="74" spans="1:13" x14ac:dyDescent="0.3">
      <c r="A74" s="2" t="s">
        <v>637</v>
      </c>
      <c r="B74" s="2" t="s">
        <v>55</v>
      </c>
      <c r="C74" s="3">
        <v>45428</v>
      </c>
      <c r="D74" s="2" t="s">
        <v>5</v>
      </c>
      <c r="E74" s="2">
        <f>VLOOKUP(D74,'Background data'!B$2:E$5,4,FALSE)</f>
        <v>64.8</v>
      </c>
      <c r="F74" s="2" t="s">
        <v>11</v>
      </c>
      <c r="G74" s="10">
        <v>45770</v>
      </c>
      <c r="H74" s="2" t="s">
        <v>394</v>
      </c>
      <c r="I74" s="2" t="str">
        <f t="shared" si="2"/>
        <v>Secured</v>
      </c>
      <c r="J74" s="4">
        <f>IF($I74="Secured",(E74*(VLOOKUP(F74,'Background data'!B$8:D$18,2,FALSE))*(365.25*1*10^-6)),0)</f>
        <v>1.0650689999999999E-2</v>
      </c>
      <c r="K74" s="4">
        <f>IF($I74="Secured",(E74*(VLOOKUP(F74,'Background data'!B$8:D$18,3,FALSE))*(365.25*1*10^-6)),0)</f>
        <v>0.11834099999999999</v>
      </c>
      <c r="L74" s="4">
        <f>IF(I74="Secured",(E74*(VLOOKUP(F74,'Background data'!B$8:G$18,4,FALSE))*(365.25*1*10^-6)),0)</f>
        <v>5.3253449999999996E-3</v>
      </c>
      <c r="M74" s="4">
        <f>IF(I74="Secured",(E74*(VLOOKUP(F74,'Background data'!B$8:H$18,5,FALSE))*(365.25*1*10^-6)),0)</f>
        <v>0.21301379999999995</v>
      </c>
    </row>
    <row r="75" spans="1:13" x14ac:dyDescent="0.3">
      <c r="A75" s="2" t="s">
        <v>638</v>
      </c>
      <c r="B75" s="2" t="s">
        <v>56</v>
      </c>
      <c r="C75" s="3">
        <v>45406</v>
      </c>
      <c r="D75" s="2" t="s">
        <v>5</v>
      </c>
      <c r="E75" s="2">
        <f>VLOOKUP(D75,'Background data'!B$2:E$5,4,FALSE)</f>
        <v>64.8</v>
      </c>
      <c r="F75" s="2" t="s">
        <v>11</v>
      </c>
      <c r="G75" s="10">
        <v>45770</v>
      </c>
      <c r="H75" s="2" t="s">
        <v>394</v>
      </c>
      <c r="I75" s="2" t="str">
        <f t="shared" si="2"/>
        <v>Secured</v>
      </c>
      <c r="J75" s="4">
        <f>IF($I75="Secured",(E75*(VLOOKUP(F75,'Background data'!B$8:D$18,2,FALSE))*(365.25*1*10^-6)),0)</f>
        <v>1.0650689999999999E-2</v>
      </c>
      <c r="K75" s="4">
        <f>IF($I75="Secured",(E75*(VLOOKUP(F75,'Background data'!B$8:D$18,3,FALSE))*(365.25*1*10^-6)),0)</f>
        <v>0.11834099999999999</v>
      </c>
      <c r="L75" s="4">
        <f>IF(I75="Secured",(E75*(VLOOKUP(F75,'Background data'!B$8:G$18,4,FALSE))*(365.25*1*10^-6)),0)</f>
        <v>5.3253449999999996E-3</v>
      </c>
      <c r="M75" s="4">
        <f>IF(I75="Secured",(E75*(VLOOKUP(F75,'Background data'!B$8:H$18,5,FALSE))*(365.25*1*10^-6)),0)</f>
        <v>0.21301379999999995</v>
      </c>
    </row>
    <row r="76" spans="1:13" x14ac:dyDescent="0.3">
      <c r="A76" s="2" t="s">
        <v>639</v>
      </c>
      <c r="B76" s="2" t="s">
        <v>56</v>
      </c>
      <c r="C76" s="3">
        <v>45407</v>
      </c>
      <c r="D76" s="2" t="s">
        <v>5</v>
      </c>
      <c r="E76" s="2">
        <f>VLOOKUP(D76,'Background data'!B$2:E$5,4,FALSE)</f>
        <v>64.8</v>
      </c>
      <c r="F76" s="2" t="s">
        <v>11</v>
      </c>
      <c r="G76" s="10">
        <v>45770</v>
      </c>
      <c r="H76" s="2" t="s">
        <v>394</v>
      </c>
      <c r="I76" s="2" t="str">
        <f t="shared" si="2"/>
        <v>Secured</v>
      </c>
      <c r="J76" s="4">
        <f>IF($I76="Secured",(E76*(VLOOKUP(F76,'Background data'!B$8:D$18,2,FALSE))*(365.25*1*10^-6)),0)</f>
        <v>1.0650689999999999E-2</v>
      </c>
      <c r="K76" s="4">
        <f>IF($I76="Secured",(E76*(VLOOKUP(F76,'Background data'!B$8:D$18,3,FALSE))*(365.25*1*10^-6)),0)</f>
        <v>0.11834099999999999</v>
      </c>
      <c r="L76" s="4">
        <f>IF(I76="Secured",(E76*(VLOOKUP(F76,'Background data'!B$8:G$18,4,FALSE))*(365.25*1*10^-6)),0)</f>
        <v>5.3253449999999996E-3</v>
      </c>
      <c r="M76" s="4">
        <f>IF(I76="Secured",(E76*(VLOOKUP(F76,'Background data'!B$8:H$18,5,FALSE))*(365.25*1*10^-6)),0)</f>
        <v>0.21301379999999995</v>
      </c>
    </row>
    <row r="77" spans="1:13" x14ac:dyDescent="0.3">
      <c r="A77" s="2" t="s">
        <v>640</v>
      </c>
      <c r="B77" s="2" t="s">
        <v>56</v>
      </c>
      <c r="C77" s="3">
        <v>45425</v>
      </c>
      <c r="D77" s="2" t="s">
        <v>5</v>
      </c>
      <c r="E77" s="2">
        <f>VLOOKUP(D77,'Background data'!B$2:E$5,4,FALSE)</f>
        <v>64.8</v>
      </c>
      <c r="F77" s="2" t="s">
        <v>11</v>
      </c>
      <c r="G77" s="10">
        <v>45770</v>
      </c>
      <c r="H77" s="2" t="s">
        <v>394</v>
      </c>
      <c r="I77" s="2" t="str">
        <f t="shared" si="2"/>
        <v>Secured</v>
      </c>
      <c r="J77" s="4">
        <f>IF($I77="Secured",(E77*(VLOOKUP(F77,'Background data'!B$8:D$18,2,FALSE))*(365.25*1*10^-6)),0)</f>
        <v>1.0650689999999999E-2</v>
      </c>
      <c r="K77" s="4">
        <f>IF($I77="Secured",(E77*(VLOOKUP(F77,'Background data'!B$8:D$18,3,FALSE))*(365.25*1*10^-6)),0)</f>
        <v>0.11834099999999999</v>
      </c>
      <c r="L77" s="4">
        <f>IF(I77="Secured",(E77*(VLOOKUP(F77,'Background data'!B$8:G$18,4,FALSE))*(365.25*1*10^-6)),0)</f>
        <v>5.3253449999999996E-3</v>
      </c>
      <c r="M77" s="4">
        <f>IF(I77="Secured",(E77*(VLOOKUP(F77,'Background data'!B$8:H$18,5,FALSE))*(365.25*1*10^-6)),0)</f>
        <v>0.21301379999999995</v>
      </c>
    </row>
    <row r="78" spans="1:13" x14ac:dyDescent="0.3">
      <c r="A78" s="2" t="s">
        <v>641</v>
      </c>
      <c r="B78" s="2" t="s">
        <v>56</v>
      </c>
      <c r="C78" s="3">
        <v>45414</v>
      </c>
      <c r="D78" s="2" t="s">
        <v>5</v>
      </c>
      <c r="E78" s="2">
        <f>VLOOKUP(D78,'Background data'!B$2:E$5,4,FALSE)</f>
        <v>64.8</v>
      </c>
      <c r="F78" s="2" t="s">
        <v>11</v>
      </c>
      <c r="G78" s="10">
        <v>45770</v>
      </c>
      <c r="H78" s="2" t="s">
        <v>394</v>
      </c>
      <c r="I78" s="2" t="str">
        <f t="shared" si="2"/>
        <v>Secured</v>
      </c>
      <c r="J78" s="4">
        <f>IF($I78="Secured",(E78*(VLOOKUP(F78,'Background data'!B$8:D$18,2,FALSE))*(365.25*1*10^-6)),0)</f>
        <v>1.0650689999999999E-2</v>
      </c>
      <c r="K78" s="4">
        <f>IF($I78="Secured",(E78*(VLOOKUP(F78,'Background data'!B$8:D$18,3,FALSE))*(365.25*1*10^-6)),0)</f>
        <v>0.11834099999999999</v>
      </c>
      <c r="L78" s="4">
        <f>IF(I78="Secured",(E78*(VLOOKUP(F78,'Background data'!B$8:G$18,4,FALSE))*(365.25*1*10^-6)),0)</f>
        <v>5.3253449999999996E-3</v>
      </c>
      <c r="M78" s="4">
        <f>IF(I78="Secured",(E78*(VLOOKUP(F78,'Background data'!B$8:H$18,5,FALSE))*(365.25*1*10^-6)),0)</f>
        <v>0.21301379999999995</v>
      </c>
    </row>
    <row r="79" spans="1:13" x14ac:dyDescent="0.3">
      <c r="A79" s="2" t="s">
        <v>1099</v>
      </c>
      <c r="B79" s="2" t="s">
        <v>56</v>
      </c>
      <c r="C79" s="3">
        <v>45429</v>
      </c>
      <c r="D79" s="2" t="s">
        <v>5</v>
      </c>
      <c r="E79" s="2">
        <f>VLOOKUP(D79,'Background data'!B$2:E$5,4,FALSE)</f>
        <v>64.8</v>
      </c>
      <c r="F79" s="2" t="s">
        <v>11</v>
      </c>
      <c r="G79" s="10">
        <v>45770</v>
      </c>
      <c r="H79" s="2" t="s">
        <v>394</v>
      </c>
      <c r="I79" s="2" t="str">
        <f t="shared" si="2"/>
        <v>Secured</v>
      </c>
      <c r="J79" s="4">
        <f>IF($I79="Secured",(E79*(VLOOKUP(F79,'Background data'!B$8:D$18,2,FALSE))*(365.25*1*10^-6)),0)</f>
        <v>1.0650689999999999E-2</v>
      </c>
      <c r="K79" s="4">
        <f>IF($I79="Secured",(E79*(VLOOKUP(F79,'Background data'!B$8:D$18,3,FALSE))*(365.25*1*10^-6)),0)</f>
        <v>0.11834099999999999</v>
      </c>
      <c r="L79" s="4">
        <f>IF(I79="Secured",(E79*(VLOOKUP(F79,'Background data'!B$8:G$18,4,FALSE))*(365.25*1*10^-6)),0)</f>
        <v>5.3253449999999996E-3</v>
      </c>
      <c r="M79" s="4">
        <f>IF(I79="Secured",(E79*(VLOOKUP(F79,'Background data'!B$8:H$18,5,FALSE))*(365.25*1*10^-6)),0)</f>
        <v>0.21301379999999995</v>
      </c>
    </row>
    <row r="80" spans="1:13" x14ac:dyDescent="0.3">
      <c r="A80" s="2" t="s">
        <v>642</v>
      </c>
      <c r="B80" s="2" t="s">
        <v>56</v>
      </c>
      <c r="C80" s="3">
        <v>45407</v>
      </c>
      <c r="D80" s="2" t="s">
        <v>5</v>
      </c>
      <c r="E80" s="2">
        <f>VLOOKUP(D80,'Background data'!B$2:E$5,4,FALSE)</f>
        <v>64.8</v>
      </c>
      <c r="F80" s="2" t="s">
        <v>11</v>
      </c>
      <c r="G80" s="10">
        <v>45770</v>
      </c>
      <c r="H80" s="2" t="s">
        <v>394</v>
      </c>
      <c r="I80" s="2" t="str">
        <f t="shared" si="2"/>
        <v>Secured</v>
      </c>
      <c r="J80" s="4">
        <f>IF($I80="Secured",(E80*(VLOOKUP(F80,'Background data'!B$8:D$18,2,FALSE))*(365.25*1*10^-6)),0)</f>
        <v>1.0650689999999999E-2</v>
      </c>
      <c r="K80" s="4">
        <f>IF($I80="Secured",(E80*(VLOOKUP(F80,'Background data'!B$8:D$18,3,FALSE))*(365.25*1*10^-6)),0)</f>
        <v>0.11834099999999999</v>
      </c>
      <c r="L80" s="4">
        <f>IF(I80="Secured",(E80*(VLOOKUP(F80,'Background data'!B$8:G$18,4,FALSE))*(365.25*1*10^-6)),0)</f>
        <v>5.3253449999999996E-3</v>
      </c>
      <c r="M80" s="4">
        <f>IF(I80="Secured",(E80*(VLOOKUP(F80,'Background data'!B$8:H$18,5,FALSE))*(365.25*1*10^-6)),0)</f>
        <v>0.21301379999999995</v>
      </c>
    </row>
    <row r="81" spans="1:13" x14ac:dyDescent="0.3">
      <c r="A81" s="2" t="s">
        <v>643</v>
      </c>
      <c r="B81" s="2" t="s">
        <v>56</v>
      </c>
      <c r="C81" s="3">
        <v>45412</v>
      </c>
      <c r="D81" s="2" t="s">
        <v>5</v>
      </c>
      <c r="E81" s="2">
        <f>VLOOKUP(D81,'Background data'!B$2:E$5,4,FALSE)</f>
        <v>64.8</v>
      </c>
      <c r="F81" s="2" t="s">
        <v>11</v>
      </c>
      <c r="G81" s="10">
        <v>45770</v>
      </c>
      <c r="H81" s="2" t="s">
        <v>394</v>
      </c>
      <c r="I81" s="2" t="str">
        <f t="shared" si="2"/>
        <v>Secured</v>
      </c>
      <c r="J81" s="4">
        <f>IF($I81="Secured",(E81*(VLOOKUP(F81,'Background data'!B$8:D$18,2,FALSE))*(365.25*1*10^-6)),0)</f>
        <v>1.0650689999999999E-2</v>
      </c>
      <c r="K81" s="4">
        <f>IF($I81="Secured",(E81*(VLOOKUP(F81,'Background data'!B$8:D$18,3,FALSE))*(365.25*1*10^-6)),0)</f>
        <v>0.11834099999999999</v>
      </c>
      <c r="L81" s="4">
        <f>IF(I81="Secured",(E81*(VLOOKUP(F81,'Background data'!B$8:G$18,4,FALSE))*(365.25*1*10^-6)),0)</f>
        <v>5.3253449999999996E-3</v>
      </c>
      <c r="M81" s="4">
        <f>IF(I81="Secured",(E81*(VLOOKUP(F81,'Background data'!B$8:H$18,5,FALSE))*(365.25*1*10^-6)),0)</f>
        <v>0.21301379999999995</v>
      </c>
    </row>
    <row r="82" spans="1:13" x14ac:dyDescent="0.3">
      <c r="A82" s="2" t="s">
        <v>644</v>
      </c>
      <c r="B82" s="2" t="s">
        <v>56</v>
      </c>
      <c r="C82" s="3">
        <v>45426</v>
      </c>
      <c r="D82" s="2" t="s">
        <v>5</v>
      </c>
      <c r="E82" s="2">
        <f>VLOOKUP(D82,'Background data'!B$2:E$5,4,FALSE)</f>
        <v>64.8</v>
      </c>
      <c r="F82" s="2" t="s">
        <v>11</v>
      </c>
      <c r="G82" s="10">
        <v>45770</v>
      </c>
      <c r="H82" s="2" t="s">
        <v>394</v>
      </c>
      <c r="I82" s="2" t="str">
        <f t="shared" si="2"/>
        <v>Secured</v>
      </c>
      <c r="J82" s="4">
        <f>IF($I82="Secured",(E82*(VLOOKUP(F82,'Background data'!B$8:D$18,2,FALSE))*(365.25*1*10^-6)),0)</f>
        <v>1.0650689999999999E-2</v>
      </c>
      <c r="K82" s="4">
        <f>IF($I82="Secured",(E82*(VLOOKUP(F82,'Background data'!B$8:D$18,3,FALSE))*(365.25*1*10^-6)),0)</f>
        <v>0.11834099999999999</v>
      </c>
      <c r="L82" s="4">
        <f>IF(I82="Secured",(E82*(VLOOKUP(F82,'Background data'!B$8:G$18,4,FALSE))*(365.25*1*10^-6)),0)</f>
        <v>5.3253449999999996E-3</v>
      </c>
      <c r="M82" s="4">
        <f>IF(I82="Secured",(E82*(VLOOKUP(F82,'Background data'!B$8:H$18,5,FALSE))*(365.25*1*10^-6)),0)</f>
        <v>0.21301379999999995</v>
      </c>
    </row>
    <row r="83" spans="1:13" x14ac:dyDescent="0.3">
      <c r="A83" s="2" t="s">
        <v>645</v>
      </c>
      <c r="B83" s="2" t="s">
        <v>57</v>
      </c>
      <c r="C83" s="3">
        <v>45407</v>
      </c>
      <c r="D83" s="2" t="s">
        <v>5</v>
      </c>
      <c r="E83" s="2">
        <f>VLOOKUP(D83,'Background data'!B$2:E$5,4,FALSE)</f>
        <v>64.8</v>
      </c>
      <c r="F83" s="2" t="s">
        <v>11</v>
      </c>
      <c r="G83" s="10">
        <v>45770</v>
      </c>
      <c r="H83" s="2" t="s">
        <v>394</v>
      </c>
      <c r="I83" s="2" t="str">
        <f t="shared" ref="I83:I133" si="3">IF(G83="","Not secured","Secured")</f>
        <v>Secured</v>
      </c>
      <c r="J83" s="4">
        <f>IF($I83="Secured",(E83*(VLOOKUP(F83,'Background data'!B$8:D$18,2,FALSE))*(365.25*1*10^-6)),0)</f>
        <v>1.0650689999999999E-2</v>
      </c>
      <c r="K83" s="4">
        <f>IF($I83="Secured",(E83*(VLOOKUP(F83,'Background data'!B$8:D$18,3,FALSE))*(365.25*1*10^-6)),0)</f>
        <v>0.11834099999999999</v>
      </c>
      <c r="L83" s="4">
        <f>IF(I83="Secured",(E83*(VLOOKUP(F83,'Background data'!B$8:G$18,4,FALSE))*(365.25*1*10^-6)),0)</f>
        <v>5.3253449999999996E-3</v>
      </c>
      <c r="M83" s="4">
        <f>IF(I83="Secured",(E83*(VLOOKUP(F83,'Background data'!B$8:H$18,5,FALSE))*(365.25*1*10^-6)),0)</f>
        <v>0.21301379999999995</v>
      </c>
    </row>
    <row r="84" spans="1:13" x14ac:dyDescent="0.3">
      <c r="A84" s="2" t="s">
        <v>646</v>
      </c>
      <c r="B84" s="2" t="s">
        <v>58</v>
      </c>
      <c r="C84" s="3">
        <v>45428</v>
      </c>
      <c r="D84" s="2" t="s">
        <v>4</v>
      </c>
      <c r="E84" s="2">
        <f>VLOOKUP(D84,'Background data'!B$2:E$5,4,FALSE)</f>
        <v>47.25</v>
      </c>
      <c r="F84" s="2" t="s">
        <v>11</v>
      </c>
      <c r="G84" s="10">
        <v>45770</v>
      </c>
      <c r="H84" s="2" t="s">
        <v>404</v>
      </c>
      <c r="I84" s="2" t="str">
        <f t="shared" si="3"/>
        <v>Secured</v>
      </c>
      <c r="J84" s="4">
        <f>IF($I84="Secured",(E84*(VLOOKUP(F84,'Background data'!B$8:D$18,2,FALSE))*(365.25*1*10^-6)),0)</f>
        <v>7.7661281249999988E-3</v>
      </c>
      <c r="K84" s="4">
        <f>IF($I84="Secured",(E84*(VLOOKUP(F84,'Background data'!B$8:D$18,3,FALSE))*(365.25*1*10^-6)),0)</f>
        <v>8.6290312499999994E-2</v>
      </c>
      <c r="L84" s="4">
        <f>IF(I84="Secured",(E84*(VLOOKUP(F84,'Background data'!B$8:G$18,4,FALSE))*(365.25*1*10^-6)),0)</f>
        <v>3.8830640624999994E-3</v>
      </c>
      <c r="M84" s="4">
        <f>IF(I84="Secured",(E84*(VLOOKUP(F84,'Background data'!B$8:H$18,5,FALSE))*(365.25*1*10^-6)),0)</f>
        <v>0.15532256249999998</v>
      </c>
    </row>
    <row r="85" spans="1:13" x14ac:dyDescent="0.3">
      <c r="A85" s="2" t="s">
        <v>647</v>
      </c>
      <c r="B85" s="2" t="s">
        <v>58</v>
      </c>
      <c r="C85" s="3">
        <v>45406</v>
      </c>
      <c r="D85" s="2" t="s">
        <v>4</v>
      </c>
      <c r="E85" s="2">
        <f>VLOOKUP(D85,'Background data'!B$2:E$5,4,FALSE)</f>
        <v>47.25</v>
      </c>
      <c r="F85" s="2" t="s">
        <v>11</v>
      </c>
      <c r="G85" s="10">
        <v>45770</v>
      </c>
      <c r="H85" s="2" t="s">
        <v>404</v>
      </c>
      <c r="I85" s="2" t="str">
        <f t="shared" si="3"/>
        <v>Secured</v>
      </c>
      <c r="J85" s="4">
        <f>IF($I85="Secured",(E85*(VLOOKUP(F85,'Background data'!B$8:D$18,2,FALSE))*(365.25*1*10^-6)),0)</f>
        <v>7.7661281249999988E-3</v>
      </c>
      <c r="K85" s="4">
        <f>IF($I85="Secured",(E85*(VLOOKUP(F85,'Background data'!B$8:D$18,3,FALSE))*(365.25*1*10^-6)),0)</f>
        <v>8.6290312499999994E-2</v>
      </c>
      <c r="L85" s="4">
        <f>IF(I85="Secured",(E85*(VLOOKUP(F85,'Background data'!B$8:G$18,4,FALSE))*(365.25*1*10^-6)),0)</f>
        <v>3.8830640624999994E-3</v>
      </c>
      <c r="M85" s="4">
        <f>IF(I85="Secured",(E85*(VLOOKUP(F85,'Background data'!B$8:H$18,5,FALSE))*(365.25*1*10^-6)),0)</f>
        <v>0.15532256249999998</v>
      </c>
    </row>
    <row r="86" spans="1:13" x14ac:dyDescent="0.3">
      <c r="A86" s="2" t="s">
        <v>648</v>
      </c>
      <c r="B86" s="2" t="s">
        <v>58</v>
      </c>
      <c r="C86" s="3">
        <v>45412</v>
      </c>
      <c r="D86" s="2" t="s">
        <v>4</v>
      </c>
      <c r="E86" s="2">
        <f>VLOOKUP(D86,'Background data'!B$2:E$5,4,FALSE)</f>
        <v>47.25</v>
      </c>
      <c r="F86" s="2" t="s">
        <v>11</v>
      </c>
      <c r="G86" s="10">
        <v>45770</v>
      </c>
      <c r="H86" s="2" t="s">
        <v>404</v>
      </c>
      <c r="I86" s="2" t="str">
        <f t="shared" si="3"/>
        <v>Secured</v>
      </c>
      <c r="J86" s="4">
        <f>IF($I86="Secured",(E86*(VLOOKUP(F86,'Background data'!B$8:D$18,2,FALSE))*(365.25*1*10^-6)),0)</f>
        <v>7.7661281249999988E-3</v>
      </c>
      <c r="K86" s="4">
        <f>IF($I86="Secured",(E86*(VLOOKUP(F86,'Background data'!B$8:D$18,3,FALSE))*(365.25*1*10^-6)),0)</f>
        <v>8.6290312499999994E-2</v>
      </c>
      <c r="L86" s="4">
        <f>IF(I86="Secured",(E86*(VLOOKUP(F86,'Background data'!B$8:G$18,4,FALSE))*(365.25*1*10^-6)),0)</f>
        <v>3.8830640624999994E-3</v>
      </c>
      <c r="M86" s="4">
        <f>IF(I86="Secured",(E86*(VLOOKUP(F86,'Background data'!B$8:H$18,5,FALSE))*(365.25*1*10^-6)),0)</f>
        <v>0.15532256249999998</v>
      </c>
    </row>
    <row r="87" spans="1:13" x14ac:dyDescent="0.3">
      <c r="A87" s="2" t="s">
        <v>649</v>
      </c>
      <c r="B87" s="2" t="s">
        <v>58</v>
      </c>
      <c r="C87" s="3">
        <v>45407</v>
      </c>
      <c r="D87" s="2" t="s">
        <v>4</v>
      </c>
      <c r="E87" s="2">
        <f>VLOOKUP(D87,'Background data'!B$2:E$5,4,FALSE)</f>
        <v>47.25</v>
      </c>
      <c r="F87" s="2" t="s">
        <v>11</v>
      </c>
      <c r="G87" s="10">
        <v>45770</v>
      </c>
      <c r="H87" s="2" t="s">
        <v>404</v>
      </c>
      <c r="I87" s="2" t="str">
        <f t="shared" si="3"/>
        <v>Secured</v>
      </c>
      <c r="J87" s="4">
        <f>IF($I87="Secured",(E87*(VLOOKUP(F87,'Background data'!B$8:D$18,2,FALSE))*(365.25*1*10^-6)),0)</f>
        <v>7.7661281249999988E-3</v>
      </c>
      <c r="K87" s="4">
        <f>IF($I87="Secured",(E87*(VLOOKUP(F87,'Background data'!B$8:D$18,3,FALSE))*(365.25*1*10^-6)),0)</f>
        <v>8.6290312499999994E-2</v>
      </c>
      <c r="L87" s="4">
        <f>IF(I87="Secured",(E87*(VLOOKUP(F87,'Background data'!B$8:G$18,4,FALSE))*(365.25*1*10^-6)),0)</f>
        <v>3.8830640624999994E-3</v>
      </c>
      <c r="M87" s="4">
        <f>IF(I87="Secured",(E87*(VLOOKUP(F87,'Background data'!B$8:H$18,5,FALSE))*(365.25*1*10^-6)),0)</f>
        <v>0.15532256249999998</v>
      </c>
    </row>
    <row r="88" spans="1:13" x14ac:dyDescent="0.3">
      <c r="A88" s="2" t="s">
        <v>650</v>
      </c>
      <c r="B88" s="2" t="s">
        <v>58</v>
      </c>
      <c r="C88" s="3">
        <v>45406</v>
      </c>
      <c r="D88" s="2" t="s">
        <v>4</v>
      </c>
      <c r="E88" s="2">
        <f>VLOOKUP(D88,'Background data'!B$2:E$5,4,FALSE)</f>
        <v>47.25</v>
      </c>
      <c r="F88" s="2" t="s">
        <v>11</v>
      </c>
      <c r="G88" s="10">
        <v>45770</v>
      </c>
      <c r="H88" s="2" t="s">
        <v>404</v>
      </c>
      <c r="I88" s="2" t="str">
        <f t="shared" si="3"/>
        <v>Secured</v>
      </c>
      <c r="J88" s="4">
        <f>IF($I88="Secured",(E88*(VLOOKUP(F88,'Background data'!B$8:D$18,2,FALSE))*(365.25*1*10^-6)),0)</f>
        <v>7.7661281249999988E-3</v>
      </c>
      <c r="K88" s="4">
        <f>IF($I88="Secured",(E88*(VLOOKUP(F88,'Background data'!B$8:D$18,3,FALSE))*(365.25*1*10^-6)),0)</f>
        <v>8.6290312499999994E-2</v>
      </c>
      <c r="L88" s="4">
        <f>IF(I88="Secured",(E88*(VLOOKUP(F88,'Background data'!B$8:G$18,4,FALSE))*(365.25*1*10^-6)),0)</f>
        <v>3.8830640624999994E-3</v>
      </c>
      <c r="M88" s="4">
        <f>IF(I88="Secured",(E88*(VLOOKUP(F88,'Background data'!B$8:H$18,5,FALSE))*(365.25*1*10^-6)),0)</f>
        <v>0.15532256249999998</v>
      </c>
    </row>
    <row r="89" spans="1:13" x14ac:dyDescent="0.3">
      <c r="A89" s="2" t="s">
        <v>651</v>
      </c>
      <c r="B89" s="2" t="s">
        <v>58</v>
      </c>
      <c r="C89" s="3">
        <v>45406</v>
      </c>
      <c r="D89" s="2" t="s">
        <v>4</v>
      </c>
      <c r="E89" s="2">
        <f>VLOOKUP(D89,'Background data'!B$2:E$5,4,FALSE)</f>
        <v>47.25</v>
      </c>
      <c r="F89" s="2" t="s">
        <v>11</v>
      </c>
      <c r="G89" s="10">
        <v>45770</v>
      </c>
      <c r="H89" s="2" t="s">
        <v>404</v>
      </c>
      <c r="I89" s="2" t="str">
        <f t="shared" si="3"/>
        <v>Secured</v>
      </c>
      <c r="J89" s="4">
        <f>IF($I89="Secured",(E89*(VLOOKUP(F89,'Background data'!B$8:D$18,2,FALSE))*(365.25*1*10^-6)),0)</f>
        <v>7.7661281249999988E-3</v>
      </c>
      <c r="K89" s="4">
        <f>IF($I89="Secured",(E89*(VLOOKUP(F89,'Background data'!B$8:D$18,3,FALSE))*(365.25*1*10^-6)),0)</f>
        <v>8.6290312499999994E-2</v>
      </c>
      <c r="L89" s="4">
        <f>IF(I89="Secured",(E89*(VLOOKUP(F89,'Background data'!B$8:G$18,4,FALSE))*(365.25*1*10^-6)),0)</f>
        <v>3.8830640624999994E-3</v>
      </c>
      <c r="M89" s="4">
        <f>IF(I89="Secured",(E89*(VLOOKUP(F89,'Background data'!B$8:H$18,5,FALSE))*(365.25*1*10^-6)),0)</f>
        <v>0.15532256249999998</v>
      </c>
    </row>
    <row r="90" spans="1:13" x14ac:dyDescent="0.3">
      <c r="A90" s="2" t="s">
        <v>652</v>
      </c>
      <c r="B90" s="2" t="s">
        <v>59</v>
      </c>
      <c r="C90" s="3">
        <v>45427</v>
      </c>
      <c r="D90" s="2" t="s">
        <v>5</v>
      </c>
      <c r="E90" s="2">
        <f>VLOOKUP(D90,'Background data'!B$2:E$5,4,FALSE)</f>
        <v>64.8</v>
      </c>
      <c r="F90" s="2" t="s">
        <v>11</v>
      </c>
      <c r="G90" s="10">
        <v>45770</v>
      </c>
      <c r="H90" s="2" t="s">
        <v>394</v>
      </c>
      <c r="I90" s="2" t="str">
        <f t="shared" si="3"/>
        <v>Secured</v>
      </c>
      <c r="J90" s="4">
        <f>IF($I90="Secured",(E90*(VLOOKUP(F90,'Background data'!B$8:D$18,2,FALSE))*(365.25*1*10^-6)),0)</f>
        <v>1.0650689999999999E-2</v>
      </c>
      <c r="K90" s="4">
        <f>IF($I90="Secured",(E90*(VLOOKUP(F90,'Background data'!B$8:D$18,3,FALSE))*(365.25*1*10^-6)),0)</f>
        <v>0.11834099999999999</v>
      </c>
      <c r="L90" s="4">
        <f>IF(I90="Secured",(E90*(VLOOKUP(F90,'Background data'!B$8:G$18,4,FALSE))*(365.25*1*10^-6)),0)</f>
        <v>5.3253449999999996E-3</v>
      </c>
      <c r="M90" s="4">
        <f>IF(I90="Secured",(E90*(VLOOKUP(F90,'Background data'!B$8:H$18,5,FALSE))*(365.25*1*10^-6)),0)</f>
        <v>0.21301379999999995</v>
      </c>
    </row>
    <row r="91" spans="1:13" x14ac:dyDescent="0.3">
      <c r="A91" s="2" t="s">
        <v>653</v>
      </c>
      <c r="B91" s="2" t="s">
        <v>59</v>
      </c>
      <c r="C91" s="3">
        <v>45407</v>
      </c>
      <c r="D91" s="2" t="s">
        <v>5</v>
      </c>
      <c r="E91" s="2">
        <f>VLOOKUP(D91,'Background data'!B$2:E$5,4,FALSE)</f>
        <v>64.8</v>
      </c>
      <c r="F91" s="2" t="s">
        <v>11</v>
      </c>
      <c r="G91" s="10">
        <v>45770</v>
      </c>
      <c r="H91" s="2" t="s">
        <v>394</v>
      </c>
      <c r="I91" s="2" t="str">
        <f t="shared" si="3"/>
        <v>Secured</v>
      </c>
      <c r="J91" s="4">
        <f>IF($I91="Secured",(E91*(VLOOKUP(F91,'Background data'!B$8:D$18,2,FALSE))*(365.25*1*10^-6)),0)</f>
        <v>1.0650689999999999E-2</v>
      </c>
      <c r="K91" s="4">
        <f>IF($I91="Secured",(E91*(VLOOKUP(F91,'Background data'!B$8:D$18,3,FALSE))*(365.25*1*10^-6)),0)</f>
        <v>0.11834099999999999</v>
      </c>
      <c r="L91" s="4">
        <f>IF(I91="Secured",(E91*(VLOOKUP(F91,'Background data'!B$8:G$18,4,FALSE))*(365.25*1*10^-6)),0)</f>
        <v>5.3253449999999996E-3</v>
      </c>
      <c r="M91" s="4">
        <f>IF(I91="Secured",(E91*(VLOOKUP(F91,'Background data'!B$8:H$18,5,FALSE))*(365.25*1*10^-6)),0)</f>
        <v>0.21301379999999995</v>
      </c>
    </row>
    <row r="92" spans="1:13" x14ac:dyDescent="0.3">
      <c r="A92" s="2" t="s">
        <v>654</v>
      </c>
      <c r="B92" s="2" t="s">
        <v>60</v>
      </c>
      <c r="C92" s="3">
        <v>45407</v>
      </c>
      <c r="D92" s="2" t="s">
        <v>5</v>
      </c>
      <c r="E92" s="2">
        <f>VLOOKUP(D92,'Background data'!B$2:E$5,4,FALSE)</f>
        <v>64.8</v>
      </c>
      <c r="F92" s="2" t="s">
        <v>11</v>
      </c>
      <c r="G92" s="10">
        <v>45770</v>
      </c>
      <c r="H92" s="2" t="s">
        <v>394</v>
      </c>
      <c r="I92" s="2" t="str">
        <f t="shared" si="3"/>
        <v>Secured</v>
      </c>
      <c r="J92" s="4">
        <f>IF($I92="Secured",(E92*(VLOOKUP(F92,'Background data'!B$8:D$18,2,FALSE))*(365.25*1*10^-6)),0)</f>
        <v>1.0650689999999999E-2</v>
      </c>
      <c r="K92" s="4">
        <f>IF($I92="Secured",(E92*(VLOOKUP(F92,'Background data'!B$8:D$18,3,FALSE))*(365.25*1*10^-6)),0)</f>
        <v>0.11834099999999999</v>
      </c>
      <c r="L92" s="4">
        <f>IF(I92="Secured",(E92*(VLOOKUP(F92,'Background data'!B$8:G$18,4,FALSE))*(365.25*1*10^-6)),0)</f>
        <v>5.3253449999999996E-3</v>
      </c>
      <c r="M92" s="4">
        <f>IF(I92="Secured",(E92*(VLOOKUP(F92,'Background data'!B$8:H$18,5,FALSE))*(365.25*1*10^-6)),0)</f>
        <v>0.21301379999999995</v>
      </c>
    </row>
    <row r="93" spans="1:13" x14ac:dyDescent="0.3">
      <c r="A93" s="2" t="s">
        <v>655</v>
      </c>
      <c r="B93" s="2" t="s">
        <v>60</v>
      </c>
      <c r="C93" s="3">
        <v>45407</v>
      </c>
      <c r="D93" s="2" t="s">
        <v>5</v>
      </c>
      <c r="E93" s="2">
        <f>VLOOKUP(D93,'Background data'!B$2:E$5,4,FALSE)</f>
        <v>64.8</v>
      </c>
      <c r="F93" s="2" t="s">
        <v>11</v>
      </c>
      <c r="G93" s="10">
        <v>45770</v>
      </c>
      <c r="H93" s="2" t="s">
        <v>394</v>
      </c>
      <c r="I93" s="2" t="str">
        <f t="shared" si="3"/>
        <v>Secured</v>
      </c>
      <c r="J93" s="4">
        <f>IF($I93="Secured",(E93*(VLOOKUP(F93,'Background data'!B$8:D$18,2,FALSE))*(365.25*1*10^-6)),0)</f>
        <v>1.0650689999999999E-2</v>
      </c>
      <c r="K93" s="4">
        <f>IF($I93="Secured",(E93*(VLOOKUP(F93,'Background data'!B$8:D$18,3,FALSE))*(365.25*1*10^-6)),0)</f>
        <v>0.11834099999999999</v>
      </c>
      <c r="L93" s="4">
        <f>IF(I93="Secured",(E93*(VLOOKUP(F93,'Background data'!B$8:G$18,4,FALSE))*(365.25*1*10^-6)),0)</f>
        <v>5.3253449999999996E-3</v>
      </c>
      <c r="M93" s="4">
        <f>IF(I93="Secured",(E93*(VLOOKUP(F93,'Background data'!B$8:H$18,5,FALSE))*(365.25*1*10^-6)),0)</f>
        <v>0.21301379999999995</v>
      </c>
    </row>
    <row r="94" spans="1:13" x14ac:dyDescent="0.3">
      <c r="A94" s="2" t="s">
        <v>1100</v>
      </c>
      <c r="B94" s="2" t="s">
        <v>60</v>
      </c>
      <c r="C94" s="17">
        <v>45454</v>
      </c>
      <c r="D94" s="2" t="s">
        <v>5</v>
      </c>
      <c r="E94" s="2">
        <f>VLOOKUP(D94,'Background data'!B$2:E$5,4,FALSE)</f>
        <v>64.8</v>
      </c>
      <c r="F94" s="2" t="s">
        <v>11</v>
      </c>
      <c r="G94" s="10">
        <v>45770</v>
      </c>
      <c r="H94" s="2" t="s">
        <v>394</v>
      </c>
      <c r="I94" s="2" t="str">
        <f t="shared" si="3"/>
        <v>Secured</v>
      </c>
      <c r="J94" s="4">
        <f>IF($I94="Secured",(E94*(VLOOKUP(F94,'Background data'!B$8:D$18,2,FALSE))*(365.25*1*10^-6)),0)</f>
        <v>1.0650689999999999E-2</v>
      </c>
      <c r="K94" s="4">
        <f>IF($I94="Secured",(E94*(VLOOKUP(F94,'Background data'!B$8:D$18,3,FALSE))*(365.25*1*10^-6)),0)</f>
        <v>0.11834099999999999</v>
      </c>
      <c r="L94" s="4">
        <f>IF(I94="Secured",(E94*(VLOOKUP(F94,'Background data'!B$8:G$18,4,FALSE))*(365.25*1*10^-6)),0)</f>
        <v>5.3253449999999996E-3</v>
      </c>
      <c r="M94" s="4">
        <f>IF(I94="Secured",(E94*(VLOOKUP(F94,'Background data'!B$8:H$18,5,FALSE))*(365.25*1*10^-6)),0)</f>
        <v>0.21301379999999995</v>
      </c>
    </row>
    <row r="95" spans="1:13" x14ac:dyDescent="0.3">
      <c r="A95" s="2" t="s">
        <v>656</v>
      </c>
      <c r="B95" s="2" t="s">
        <v>60</v>
      </c>
      <c r="C95" s="3">
        <v>45428</v>
      </c>
      <c r="D95" s="2" t="s">
        <v>5</v>
      </c>
      <c r="E95" s="2">
        <f>VLOOKUP(D95,'Background data'!B$2:E$5,4,FALSE)</f>
        <v>64.8</v>
      </c>
      <c r="F95" s="2" t="s">
        <v>11</v>
      </c>
      <c r="G95" s="10">
        <v>45770</v>
      </c>
      <c r="H95" s="2" t="s">
        <v>394</v>
      </c>
      <c r="I95" s="2" t="str">
        <f t="shared" si="3"/>
        <v>Secured</v>
      </c>
      <c r="J95" s="4">
        <f>IF($I95="Secured",(E95*(VLOOKUP(F95,'Background data'!B$8:D$18,2,FALSE))*(365.25*1*10^-6)),0)</f>
        <v>1.0650689999999999E-2</v>
      </c>
      <c r="K95" s="4">
        <f>IF($I95="Secured",(E95*(VLOOKUP(F95,'Background data'!B$8:D$18,3,FALSE))*(365.25*1*10^-6)),0)</f>
        <v>0.11834099999999999</v>
      </c>
      <c r="L95" s="4">
        <f>IF(I95="Secured",(E95*(VLOOKUP(F95,'Background data'!B$8:G$18,4,FALSE))*(365.25*1*10^-6)),0)</f>
        <v>5.3253449999999996E-3</v>
      </c>
      <c r="M95" s="4">
        <f>IF(I95="Secured",(E95*(VLOOKUP(F95,'Background data'!B$8:H$18,5,FALSE))*(365.25*1*10^-6)),0)</f>
        <v>0.21301379999999995</v>
      </c>
    </row>
    <row r="96" spans="1:13" x14ac:dyDescent="0.3">
      <c r="A96" s="2" t="s">
        <v>657</v>
      </c>
      <c r="B96" s="2" t="s">
        <v>61</v>
      </c>
      <c r="C96" s="3">
        <v>45407</v>
      </c>
      <c r="D96" s="2" t="s">
        <v>4</v>
      </c>
      <c r="E96" s="2">
        <f>VLOOKUP(D96,'Background data'!B$2:E$5,4,FALSE)</f>
        <v>47.25</v>
      </c>
      <c r="F96" s="2" t="s">
        <v>11</v>
      </c>
      <c r="G96" s="10">
        <v>45770</v>
      </c>
      <c r="H96" s="2" t="s">
        <v>404</v>
      </c>
      <c r="I96" s="2" t="str">
        <f t="shared" si="3"/>
        <v>Secured</v>
      </c>
      <c r="J96" s="4">
        <f>IF($I96="Secured",(E96*(VLOOKUP(F96,'Background data'!B$8:D$18,2,FALSE))*(365.25*1*10^-6)),0)</f>
        <v>7.7661281249999988E-3</v>
      </c>
      <c r="K96" s="4">
        <f>IF($I96="Secured",(E96*(VLOOKUP(F96,'Background data'!B$8:D$18,3,FALSE))*(365.25*1*10^-6)),0)</f>
        <v>8.6290312499999994E-2</v>
      </c>
      <c r="L96" s="4">
        <f>IF(I96="Secured",(E96*(VLOOKUP(F96,'Background data'!B$8:G$18,4,FALSE))*(365.25*1*10^-6)),0)</f>
        <v>3.8830640624999994E-3</v>
      </c>
      <c r="M96" s="4">
        <f>IF(I96="Secured",(E96*(VLOOKUP(F96,'Background data'!B$8:H$18,5,FALSE))*(365.25*1*10^-6)),0)</f>
        <v>0.15532256249999998</v>
      </c>
    </row>
    <row r="97" spans="1:13" x14ac:dyDescent="0.3">
      <c r="A97" s="2" t="s">
        <v>658</v>
      </c>
      <c r="B97" s="2" t="s">
        <v>61</v>
      </c>
      <c r="C97" s="3">
        <v>45407</v>
      </c>
      <c r="D97" s="2" t="s">
        <v>5</v>
      </c>
      <c r="E97" s="2">
        <f>VLOOKUP(D97,'Background data'!B$2:E$5,4,FALSE)</f>
        <v>64.8</v>
      </c>
      <c r="F97" s="2" t="s">
        <v>11</v>
      </c>
      <c r="G97" s="10">
        <v>45770</v>
      </c>
      <c r="H97" s="2" t="s">
        <v>394</v>
      </c>
      <c r="I97" s="2" t="str">
        <f t="shared" si="3"/>
        <v>Secured</v>
      </c>
      <c r="J97" s="4">
        <f>IF($I97="Secured",(E97*(VLOOKUP(F97,'Background data'!B$8:D$18,2,FALSE))*(365.25*1*10^-6)),0)</f>
        <v>1.0650689999999999E-2</v>
      </c>
      <c r="K97" s="4">
        <f>IF($I97="Secured",(E97*(VLOOKUP(F97,'Background data'!B$8:D$18,3,FALSE))*(365.25*1*10^-6)),0)</f>
        <v>0.11834099999999999</v>
      </c>
      <c r="L97" s="4">
        <f>IF(I97="Secured",(E97*(VLOOKUP(F97,'Background data'!B$8:G$18,4,FALSE))*(365.25*1*10^-6)),0)</f>
        <v>5.3253449999999996E-3</v>
      </c>
      <c r="M97" s="4">
        <f>IF(I97="Secured",(E97*(VLOOKUP(F97,'Background data'!B$8:H$18,5,FALSE))*(365.25*1*10^-6)),0)</f>
        <v>0.21301379999999995</v>
      </c>
    </row>
    <row r="98" spans="1:13" x14ac:dyDescent="0.3">
      <c r="A98" s="2" t="s">
        <v>659</v>
      </c>
      <c r="B98" s="2" t="s">
        <v>61</v>
      </c>
      <c r="C98" s="3">
        <v>45407</v>
      </c>
      <c r="D98" s="2" t="s">
        <v>4</v>
      </c>
      <c r="E98" s="2">
        <f>VLOOKUP(D98,'Background data'!B$2:E$5,4,FALSE)</f>
        <v>47.25</v>
      </c>
      <c r="F98" s="2" t="s">
        <v>11</v>
      </c>
      <c r="G98" s="10">
        <v>45770</v>
      </c>
      <c r="H98" s="2" t="s">
        <v>404</v>
      </c>
      <c r="I98" s="2" t="str">
        <f t="shared" si="3"/>
        <v>Secured</v>
      </c>
      <c r="J98" s="4">
        <f>IF($I98="Secured",(E98*(VLOOKUP(F98,'Background data'!B$8:D$18,2,FALSE))*(365.25*1*10^-6)),0)</f>
        <v>7.7661281249999988E-3</v>
      </c>
      <c r="K98" s="4">
        <f>IF($I98="Secured",(E98*(VLOOKUP(F98,'Background data'!B$8:D$18,3,FALSE))*(365.25*1*10^-6)),0)</f>
        <v>8.6290312499999994E-2</v>
      </c>
      <c r="L98" s="4">
        <f>IF(I98="Secured",(E98*(VLOOKUP(F98,'Background data'!B$8:G$18,4,FALSE))*(365.25*1*10^-6)),0)</f>
        <v>3.8830640624999994E-3</v>
      </c>
      <c r="M98" s="4">
        <f>IF(I98="Secured",(E98*(VLOOKUP(F98,'Background data'!B$8:H$18,5,FALSE))*(365.25*1*10^-6)),0)</f>
        <v>0.15532256249999998</v>
      </c>
    </row>
    <row r="99" spans="1:13" x14ac:dyDescent="0.3">
      <c r="A99" s="2" t="s">
        <v>660</v>
      </c>
      <c r="B99" s="2" t="s">
        <v>61</v>
      </c>
      <c r="C99" s="3">
        <v>45407</v>
      </c>
      <c r="D99" s="2" t="s">
        <v>4</v>
      </c>
      <c r="E99" s="2">
        <f>VLOOKUP(D99,'Background data'!B$2:E$5,4,FALSE)</f>
        <v>47.25</v>
      </c>
      <c r="F99" s="2" t="s">
        <v>11</v>
      </c>
      <c r="G99" s="10">
        <v>45770</v>
      </c>
      <c r="H99" s="2" t="s">
        <v>404</v>
      </c>
      <c r="I99" s="2" t="str">
        <f t="shared" si="3"/>
        <v>Secured</v>
      </c>
      <c r="J99" s="4">
        <f>IF($I99="Secured",(E99*(VLOOKUP(F99,'Background data'!B$8:D$18,2,FALSE))*(365.25*1*10^-6)),0)</f>
        <v>7.7661281249999988E-3</v>
      </c>
      <c r="K99" s="4">
        <f>IF($I99="Secured",(E99*(VLOOKUP(F99,'Background data'!B$8:D$18,3,FALSE))*(365.25*1*10^-6)),0)</f>
        <v>8.6290312499999994E-2</v>
      </c>
      <c r="L99" s="4">
        <f>IF(I99="Secured",(E99*(VLOOKUP(F99,'Background data'!B$8:G$18,4,FALSE))*(365.25*1*10^-6)),0)</f>
        <v>3.8830640624999994E-3</v>
      </c>
      <c r="M99" s="4">
        <f>IF(I99="Secured",(E99*(VLOOKUP(F99,'Background data'!B$8:H$18,5,FALSE))*(365.25*1*10^-6)),0)</f>
        <v>0.15532256249999998</v>
      </c>
    </row>
    <row r="100" spans="1:13" x14ac:dyDescent="0.3">
      <c r="A100" s="2" t="s">
        <v>661</v>
      </c>
      <c r="B100" s="2" t="s">
        <v>61</v>
      </c>
      <c r="C100" s="3">
        <v>45407</v>
      </c>
      <c r="D100" s="2" t="s">
        <v>5</v>
      </c>
      <c r="E100" s="2">
        <f>VLOOKUP(D100,'Background data'!B$2:E$5,4,FALSE)</f>
        <v>64.8</v>
      </c>
      <c r="F100" s="2" t="s">
        <v>11</v>
      </c>
      <c r="G100" s="10">
        <v>45770</v>
      </c>
      <c r="H100" s="2" t="s">
        <v>394</v>
      </c>
      <c r="I100" s="2" t="str">
        <f t="shared" si="3"/>
        <v>Secured</v>
      </c>
      <c r="J100" s="4">
        <f>IF($I100="Secured",(E100*(VLOOKUP(F100,'Background data'!B$8:D$18,2,FALSE))*(365.25*1*10^-6)),0)</f>
        <v>1.0650689999999999E-2</v>
      </c>
      <c r="K100" s="4">
        <f>IF($I100="Secured",(E100*(VLOOKUP(F100,'Background data'!B$8:D$18,3,FALSE))*(365.25*1*10^-6)),0)</f>
        <v>0.11834099999999999</v>
      </c>
      <c r="L100" s="4">
        <f>IF(I100="Secured",(E100*(VLOOKUP(F100,'Background data'!B$8:G$18,4,FALSE))*(365.25*1*10^-6)),0)</f>
        <v>5.3253449999999996E-3</v>
      </c>
      <c r="M100" s="4">
        <f>IF(I100="Secured",(E100*(VLOOKUP(F100,'Background data'!B$8:H$18,5,FALSE))*(365.25*1*10^-6)),0)</f>
        <v>0.21301379999999995</v>
      </c>
    </row>
    <row r="101" spans="1:13" x14ac:dyDescent="0.3">
      <c r="A101" s="2" t="s">
        <v>662</v>
      </c>
      <c r="B101" s="2" t="s">
        <v>62</v>
      </c>
      <c r="C101" s="3">
        <v>45404</v>
      </c>
      <c r="D101" s="2" t="s">
        <v>5</v>
      </c>
      <c r="E101" s="2">
        <f>VLOOKUP(D101,'Background data'!B$2:E$5,4,FALSE)</f>
        <v>64.8</v>
      </c>
      <c r="F101" s="2" t="s">
        <v>11</v>
      </c>
      <c r="G101" s="10">
        <v>45770</v>
      </c>
      <c r="H101" s="2" t="s">
        <v>395</v>
      </c>
      <c r="I101" s="2" t="str">
        <f t="shared" si="3"/>
        <v>Secured</v>
      </c>
      <c r="J101" s="4">
        <f>IF($I101="Secured",(E101*(VLOOKUP(F101,'Background data'!B$8:D$18,2,FALSE))*(365.25*1*10^-6)),0)</f>
        <v>1.0650689999999999E-2</v>
      </c>
      <c r="K101" s="4">
        <f>IF($I101="Secured",(E101*(VLOOKUP(F101,'Background data'!B$8:D$18,3,FALSE))*(365.25*1*10^-6)),0)</f>
        <v>0.11834099999999999</v>
      </c>
      <c r="L101" s="4">
        <f>IF(I101="Secured",(E101*(VLOOKUP(F101,'Background data'!B$8:G$18,4,FALSE))*(365.25*1*10^-6)),0)</f>
        <v>5.3253449999999996E-3</v>
      </c>
      <c r="M101" s="4">
        <f>IF(I101="Secured",(E101*(VLOOKUP(F101,'Background data'!B$8:H$18,5,FALSE))*(365.25*1*10^-6)),0)</f>
        <v>0.21301379999999995</v>
      </c>
    </row>
    <row r="102" spans="1:13" x14ac:dyDescent="0.3">
      <c r="A102" s="2" t="s">
        <v>663</v>
      </c>
      <c r="B102" s="2" t="s">
        <v>62</v>
      </c>
      <c r="C102" s="3">
        <v>45419</v>
      </c>
      <c r="D102" s="2" t="s">
        <v>5</v>
      </c>
      <c r="E102" s="2">
        <f>VLOOKUP(D102,'Background data'!B$2:E$5,4,FALSE)</f>
        <v>64.8</v>
      </c>
      <c r="F102" s="2" t="s">
        <v>11</v>
      </c>
      <c r="G102" s="10">
        <v>45770</v>
      </c>
      <c r="H102" s="2" t="s">
        <v>395</v>
      </c>
      <c r="I102" s="2" t="str">
        <f t="shared" si="3"/>
        <v>Secured</v>
      </c>
      <c r="J102" s="4">
        <f>IF($I102="Secured",(E102*(VLOOKUP(F102,'Background data'!B$8:D$18,2,FALSE))*(365.25*1*10^-6)),0)</f>
        <v>1.0650689999999999E-2</v>
      </c>
      <c r="K102" s="4">
        <f>IF($I102="Secured",(E102*(VLOOKUP(F102,'Background data'!B$8:D$18,3,FALSE))*(365.25*1*10^-6)),0)</f>
        <v>0.11834099999999999</v>
      </c>
      <c r="L102" s="4">
        <f>IF(I102="Secured",(E102*(VLOOKUP(F102,'Background data'!B$8:G$18,4,FALSE))*(365.25*1*10^-6)),0)</f>
        <v>5.3253449999999996E-3</v>
      </c>
      <c r="M102" s="4">
        <f>IF(I102="Secured",(E102*(VLOOKUP(F102,'Background data'!B$8:H$18,5,FALSE))*(365.25*1*10^-6)),0)</f>
        <v>0.21301379999999995</v>
      </c>
    </row>
    <row r="103" spans="1:13" x14ac:dyDescent="0.3">
      <c r="A103" s="2" t="s">
        <v>664</v>
      </c>
      <c r="B103" s="2" t="s">
        <v>63</v>
      </c>
      <c r="C103" s="3">
        <v>45408</v>
      </c>
      <c r="D103" s="2" t="s">
        <v>5</v>
      </c>
      <c r="E103" s="2">
        <f>VLOOKUP(D103,'Background data'!B$2:E$5,4,FALSE)</f>
        <v>64.8</v>
      </c>
      <c r="F103" s="2" t="s">
        <v>11</v>
      </c>
      <c r="G103" s="10">
        <v>45770</v>
      </c>
      <c r="H103" s="2" t="s">
        <v>395</v>
      </c>
      <c r="I103" s="2" t="str">
        <f t="shared" si="3"/>
        <v>Secured</v>
      </c>
      <c r="J103" s="4">
        <f>IF($I103="Secured",(E103*(VLOOKUP(F103,'Background data'!B$8:D$18,2,FALSE))*(365.25*1*10^-6)),0)</f>
        <v>1.0650689999999999E-2</v>
      </c>
      <c r="K103" s="4">
        <f>IF($I103="Secured",(E103*(VLOOKUP(F103,'Background data'!B$8:D$18,3,FALSE))*(365.25*1*10^-6)),0)</f>
        <v>0.11834099999999999</v>
      </c>
      <c r="L103" s="4">
        <f>IF(I103="Secured",(E103*(VLOOKUP(F103,'Background data'!B$8:G$18,4,FALSE))*(365.25*1*10^-6)),0)</f>
        <v>5.3253449999999996E-3</v>
      </c>
      <c r="M103" s="4">
        <f>IF(I103="Secured",(E103*(VLOOKUP(F103,'Background data'!B$8:H$18,5,FALSE))*(365.25*1*10^-6)),0)</f>
        <v>0.21301379999999995</v>
      </c>
    </row>
    <row r="104" spans="1:13" x14ac:dyDescent="0.3">
      <c r="A104" s="2" t="s">
        <v>665</v>
      </c>
      <c r="B104" s="2" t="s">
        <v>63</v>
      </c>
      <c r="C104" s="3">
        <v>45412</v>
      </c>
      <c r="D104" s="2" t="s">
        <v>5</v>
      </c>
      <c r="E104" s="2">
        <f>VLOOKUP(D104,'Background data'!B$2:E$5,4,FALSE)</f>
        <v>64.8</v>
      </c>
      <c r="F104" s="2" t="s">
        <v>11</v>
      </c>
      <c r="G104" s="10">
        <v>45770</v>
      </c>
      <c r="H104" s="2" t="s">
        <v>395</v>
      </c>
      <c r="I104" s="2" t="str">
        <f t="shared" si="3"/>
        <v>Secured</v>
      </c>
      <c r="J104" s="4">
        <f>IF($I104="Secured",(E104*(VLOOKUP(F104,'Background data'!B$8:D$18,2,FALSE))*(365.25*1*10^-6)),0)</f>
        <v>1.0650689999999999E-2</v>
      </c>
      <c r="K104" s="4">
        <f>IF($I104="Secured",(E104*(VLOOKUP(F104,'Background data'!B$8:D$18,3,FALSE))*(365.25*1*10^-6)),0)</f>
        <v>0.11834099999999999</v>
      </c>
      <c r="L104" s="4">
        <f>IF(I104="Secured",(E104*(VLOOKUP(F104,'Background data'!B$8:G$18,4,FALSE))*(365.25*1*10^-6)),0)</f>
        <v>5.3253449999999996E-3</v>
      </c>
      <c r="M104" s="4">
        <f>IF(I104="Secured",(E104*(VLOOKUP(F104,'Background data'!B$8:H$18,5,FALSE))*(365.25*1*10^-6)),0)</f>
        <v>0.21301379999999995</v>
      </c>
    </row>
    <row r="105" spans="1:13" x14ac:dyDescent="0.3">
      <c r="A105" s="2" t="s">
        <v>666</v>
      </c>
      <c r="B105" s="2" t="s">
        <v>63</v>
      </c>
      <c r="C105" s="3">
        <v>45407</v>
      </c>
      <c r="D105" s="2" t="s">
        <v>5</v>
      </c>
      <c r="E105" s="2">
        <f>VLOOKUP(D105,'Background data'!B$2:E$5,4,FALSE)</f>
        <v>64.8</v>
      </c>
      <c r="F105" s="2" t="s">
        <v>11</v>
      </c>
      <c r="G105" s="10">
        <v>45770</v>
      </c>
      <c r="H105" s="2" t="s">
        <v>395</v>
      </c>
      <c r="I105" s="2" t="str">
        <f t="shared" si="3"/>
        <v>Secured</v>
      </c>
      <c r="J105" s="4">
        <f>IF($I105="Secured",(E105*(VLOOKUP(F105,'Background data'!B$8:D$18,2,FALSE))*(365.25*1*10^-6)),0)</f>
        <v>1.0650689999999999E-2</v>
      </c>
      <c r="K105" s="4">
        <f>IF($I105="Secured",(E105*(VLOOKUP(F105,'Background data'!B$8:D$18,3,FALSE))*(365.25*1*10^-6)),0)</f>
        <v>0.11834099999999999</v>
      </c>
      <c r="L105" s="4">
        <f>IF(I105="Secured",(E105*(VLOOKUP(F105,'Background data'!B$8:G$18,4,FALSE))*(365.25*1*10^-6)),0)</f>
        <v>5.3253449999999996E-3</v>
      </c>
      <c r="M105" s="4">
        <f>IF(I105="Secured",(E105*(VLOOKUP(F105,'Background data'!B$8:H$18,5,FALSE))*(365.25*1*10^-6)),0)</f>
        <v>0.21301379999999995</v>
      </c>
    </row>
    <row r="106" spans="1:13" x14ac:dyDescent="0.3">
      <c r="A106" s="2" t="s">
        <v>1850</v>
      </c>
      <c r="B106" s="2" t="s">
        <v>63</v>
      </c>
      <c r="C106" s="17">
        <v>45538</v>
      </c>
      <c r="D106" s="2" t="s">
        <v>5</v>
      </c>
      <c r="E106" s="2">
        <f>VLOOKUP(D106,'Background data'!B$2:E$5,4,FALSE)</f>
        <v>64.8</v>
      </c>
      <c r="F106" s="2" t="s">
        <v>11</v>
      </c>
      <c r="G106" s="10">
        <v>45770</v>
      </c>
      <c r="H106" s="2" t="s">
        <v>395</v>
      </c>
      <c r="I106" s="2" t="str">
        <f t="shared" si="3"/>
        <v>Secured</v>
      </c>
      <c r="J106" s="4">
        <f>IF($I106="Secured",(E106*(VLOOKUP(F106,'Background data'!B$8:D$18,2,FALSE))*(365.25*1*10^-6)),0)</f>
        <v>1.0650689999999999E-2</v>
      </c>
      <c r="K106" s="4">
        <f>IF($I106="Secured",(E106*(VLOOKUP(F106,'Background data'!B$8:D$18,3,FALSE))*(365.25*1*10^-6)),0)</f>
        <v>0.11834099999999999</v>
      </c>
      <c r="L106" s="4">
        <f>IF(I106="Secured",(E106*(VLOOKUP(F106,'Background data'!B$8:G$18,4,FALSE))*(365.25*1*10^-6)),0)</f>
        <v>5.3253449999999996E-3</v>
      </c>
      <c r="M106" s="4">
        <f>IF(I106="Secured",(E106*(VLOOKUP(F106,'Background data'!B$8:H$18,5,FALSE))*(365.25*1*10^-6)),0)</f>
        <v>0.21301379999999995</v>
      </c>
    </row>
    <row r="107" spans="1:13" x14ac:dyDescent="0.3">
      <c r="A107" s="2" t="s">
        <v>667</v>
      </c>
      <c r="B107" s="2" t="s">
        <v>63</v>
      </c>
      <c r="C107" s="3">
        <v>45404</v>
      </c>
      <c r="D107" s="2" t="s">
        <v>4</v>
      </c>
      <c r="E107" s="2">
        <f>VLOOKUP(D107,'Background data'!B$2:E$5,4,FALSE)</f>
        <v>47.25</v>
      </c>
      <c r="F107" s="2" t="s">
        <v>11</v>
      </c>
      <c r="G107" s="10">
        <v>45770</v>
      </c>
      <c r="H107" s="2" t="s">
        <v>404</v>
      </c>
      <c r="I107" s="2" t="str">
        <f t="shared" si="3"/>
        <v>Secured</v>
      </c>
      <c r="J107" s="4">
        <f>IF($I107="Secured",(E107*(VLOOKUP(F107,'Background data'!B$8:D$18,2,FALSE))*(365.25*1*10^-6)),0)</f>
        <v>7.7661281249999988E-3</v>
      </c>
      <c r="K107" s="4">
        <f>IF($I107="Secured",(E107*(VLOOKUP(F107,'Background data'!B$8:D$18,3,FALSE))*(365.25*1*10^-6)),0)</f>
        <v>8.6290312499999994E-2</v>
      </c>
      <c r="L107" s="4">
        <f>IF(I107="Secured",(E107*(VLOOKUP(F107,'Background data'!B$8:G$18,4,FALSE))*(365.25*1*10^-6)),0)</f>
        <v>3.8830640624999994E-3</v>
      </c>
      <c r="M107" s="4">
        <f>IF(I107="Secured",(E107*(VLOOKUP(F107,'Background data'!B$8:H$18,5,FALSE))*(365.25*1*10^-6)),0)</f>
        <v>0.15532256249999998</v>
      </c>
    </row>
    <row r="108" spans="1:13" x14ac:dyDescent="0.3">
      <c r="A108" s="2" t="s">
        <v>668</v>
      </c>
      <c r="B108" s="2" t="s">
        <v>63</v>
      </c>
      <c r="C108" s="3">
        <v>45404</v>
      </c>
      <c r="D108" s="2" t="s">
        <v>4</v>
      </c>
      <c r="E108" s="2">
        <f>VLOOKUP(D108,'Background data'!B$2:E$5,4,FALSE)</f>
        <v>47.25</v>
      </c>
      <c r="F108" s="2" t="s">
        <v>11</v>
      </c>
      <c r="G108" s="10">
        <v>45770</v>
      </c>
      <c r="H108" s="2" t="s">
        <v>404</v>
      </c>
      <c r="I108" s="2" t="str">
        <f t="shared" si="3"/>
        <v>Secured</v>
      </c>
      <c r="J108" s="4">
        <f>IF($I108="Secured",(E108*(VLOOKUP(F108,'Background data'!B$8:D$18,2,FALSE))*(365.25*1*10^-6)),0)</f>
        <v>7.7661281249999988E-3</v>
      </c>
      <c r="K108" s="4">
        <f>IF($I108="Secured",(E108*(VLOOKUP(F108,'Background data'!B$8:D$18,3,FALSE))*(365.25*1*10^-6)),0)</f>
        <v>8.6290312499999994E-2</v>
      </c>
      <c r="L108" s="4">
        <f>IF(I108="Secured",(E108*(VLOOKUP(F108,'Background data'!B$8:G$18,4,FALSE))*(365.25*1*10^-6)),0)</f>
        <v>3.8830640624999994E-3</v>
      </c>
      <c r="M108" s="4">
        <f>IF(I108="Secured",(E108*(VLOOKUP(F108,'Background data'!B$8:H$18,5,FALSE))*(365.25*1*10^-6)),0)</f>
        <v>0.15532256249999998</v>
      </c>
    </row>
    <row r="109" spans="1:13" x14ac:dyDescent="0.3">
      <c r="A109" s="2" t="s">
        <v>669</v>
      </c>
      <c r="B109" s="2" t="s">
        <v>64</v>
      </c>
      <c r="C109" s="3">
        <v>45412</v>
      </c>
      <c r="D109" s="2" t="s">
        <v>5</v>
      </c>
      <c r="E109" s="2">
        <f>VLOOKUP(D109,'Background data'!B$2:E$5,4,FALSE)</f>
        <v>64.8</v>
      </c>
      <c r="F109" s="2" t="s">
        <v>11</v>
      </c>
      <c r="G109" s="10">
        <v>45770</v>
      </c>
      <c r="H109" s="2" t="s">
        <v>395</v>
      </c>
      <c r="I109" s="2" t="str">
        <f t="shared" si="3"/>
        <v>Secured</v>
      </c>
      <c r="J109" s="4">
        <f>IF($I109="Secured",(E109*(VLOOKUP(F109,'Background data'!B$8:D$18,2,FALSE))*(365.25*1*10^-6)),0)</f>
        <v>1.0650689999999999E-2</v>
      </c>
      <c r="K109" s="4">
        <f>IF($I109="Secured",(E109*(VLOOKUP(F109,'Background data'!B$8:D$18,3,FALSE))*(365.25*1*10^-6)),0)</f>
        <v>0.11834099999999999</v>
      </c>
      <c r="L109" s="4">
        <f>IF(I109="Secured",(E109*(VLOOKUP(F109,'Background data'!B$8:G$18,4,FALSE))*(365.25*1*10^-6)),0)</f>
        <v>5.3253449999999996E-3</v>
      </c>
      <c r="M109" s="4">
        <f>IF(I109="Secured",(E109*(VLOOKUP(F109,'Background data'!B$8:H$18,5,FALSE))*(365.25*1*10^-6)),0)</f>
        <v>0.21301379999999995</v>
      </c>
    </row>
    <row r="110" spans="1:13" x14ac:dyDescent="0.3">
      <c r="A110" s="2" t="s">
        <v>670</v>
      </c>
      <c r="B110" s="2" t="s">
        <v>64</v>
      </c>
      <c r="C110" s="3">
        <v>45407</v>
      </c>
      <c r="D110" s="2" t="s">
        <v>4</v>
      </c>
      <c r="E110" s="2">
        <f>VLOOKUP(D110,'Background data'!B$2:E$5,4,FALSE)</f>
        <v>47.25</v>
      </c>
      <c r="F110" s="2" t="s">
        <v>11</v>
      </c>
      <c r="G110" s="10">
        <v>45770</v>
      </c>
      <c r="H110" s="2" t="s">
        <v>404</v>
      </c>
      <c r="I110" s="2" t="str">
        <f t="shared" si="3"/>
        <v>Secured</v>
      </c>
      <c r="J110" s="4">
        <f>IF($I110="Secured",(E110*(VLOOKUP(F110,'Background data'!B$8:D$18,2,FALSE))*(365.25*1*10^-6)),0)</f>
        <v>7.7661281249999988E-3</v>
      </c>
      <c r="K110" s="4">
        <f>IF($I110="Secured",(E110*(VLOOKUP(F110,'Background data'!B$8:D$18,3,FALSE))*(365.25*1*10^-6)),0)</f>
        <v>8.6290312499999994E-2</v>
      </c>
      <c r="L110" s="4">
        <f>IF(I110="Secured",(E110*(VLOOKUP(F110,'Background data'!B$8:G$18,4,FALSE))*(365.25*1*10^-6)),0)</f>
        <v>3.8830640624999994E-3</v>
      </c>
      <c r="M110" s="4">
        <f>IF(I110="Secured",(E110*(VLOOKUP(F110,'Background data'!B$8:H$18,5,FALSE))*(365.25*1*10^-6)),0)</f>
        <v>0.15532256249999998</v>
      </c>
    </row>
    <row r="111" spans="1:13" x14ac:dyDescent="0.3">
      <c r="A111" s="2" t="s">
        <v>671</v>
      </c>
      <c r="B111" s="2" t="s">
        <v>64</v>
      </c>
      <c r="C111" s="3">
        <v>45407</v>
      </c>
      <c r="D111" s="2" t="s">
        <v>4</v>
      </c>
      <c r="E111" s="2">
        <f>VLOOKUP(D111,'Background data'!B$2:E$5,4,FALSE)</f>
        <v>47.25</v>
      </c>
      <c r="F111" s="2" t="s">
        <v>11</v>
      </c>
      <c r="G111" s="10">
        <v>45770</v>
      </c>
      <c r="H111" s="2" t="s">
        <v>404</v>
      </c>
      <c r="I111" s="2" t="str">
        <f t="shared" si="3"/>
        <v>Secured</v>
      </c>
      <c r="J111" s="4">
        <f>IF($I111="Secured",(E111*(VLOOKUP(F111,'Background data'!B$8:D$18,2,FALSE))*(365.25*1*10^-6)),0)</f>
        <v>7.7661281249999988E-3</v>
      </c>
      <c r="K111" s="4">
        <f>IF($I111="Secured",(E111*(VLOOKUP(F111,'Background data'!B$8:D$18,3,FALSE))*(365.25*1*10^-6)),0)</f>
        <v>8.6290312499999994E-2</v>
      </c>
      <c r="L111" s="4">
        <f>IF(I111="Secured",(E111*(VLOOKUP(F111,'Background data'!B$8:G$18,4,FALSE))*(365.25*1*10^-6)),0)</f>
        <v>3.8830640624999994E-3</v>
      </c>
      <c r="M111" s="4">
        <f>IF(I111="Secured",(E111*(VLOOKUP(F111,'Background data'!B$8:H$18,5,FALSE))*(365.25*1*10^-6)),0)</f>
        <v>0.15532256249999998</v>
      </c>
    </row>
    <row r="112" spans="1:13" x14ac:dyDescent="0.3">
      <c r="A112" s="2" t="s">
        <v>672</v>
      </c>
      <c r="B112" s="2" t="s">
        <v>64</v>
      </c>
      <c r="C112" s="3">
        <v>45404</v>
      </c>
      <c r="D112" s="2" t="s">
        <v>5</v>
      </c>
      <c r="E112" s="2">
        <f>VLOOKUP(D112,'Background data'!B$2:E$5,4,FALSE)</f>
        <v>64.8</v>
      </c>
      <c r="F112" s="2" t="s">
        <v>11</v>
      </c>
      <c r="G112" s="10">
        <v>45770</v>
      </c>
      <c r="H112" s="2" t="s">
        <v>395</v>
      </c>
      <c r="I112" s="2" t="str">
        <f t="shared" si="3"/>
        <v>Secured</v>
      </c>
      <c r="J112" s="4">
        <f>IF($I112="Secured",(E112*(VLOOKUP(F112,'Background data'!B$8:D$18,2,FALSE))*(365.25*1*10^-6)),0)</f>
        <v>1.0650689999999999E-2</v>
      </c>
      <c r="K112" s="4">
        <f>IF($I112="Secured",(E112*(VLOOKUP(F112,'Background data'!B$8:D$18,3,FALSE))*(365.25*1*10^-6)),0)</f>
        <v>0.11834099999999999</v>
      </c>
      <c r="L112" s="4">
        <f>IF(I112="Secured",(E112*(VLOOKUP(F112,'Background data'!B$8:G$18,4,FALSE))*(365.25*1*10^-6)),0)</f>
        <v>5.3253449999999996E-3</v>
      </c>
      <c r="M112" s="4">
        <f>IF(I112="Secured",(E112*(VLOOKUP(F112,'Background data'!B$8:H$18,5,FALSE))*(365.25*1*10^-6)),0)</f>
        <v>0.21301379999999995</v>
      </c>
    </row>
    <row r="113" spans="1:13" x14ac:dyDescent="0.3">
      <c r="A113" s="2" t="s">
        <v>673</v>
      </c>
      <c r="B113" s="2" t="s">
        <v>64</v>
      </c>
      <c r="C113" s="3">
        <v>45404</v>
      </c>
      <c r="D113" s="2" t="s">
        <v>5</v>
      </c>
      <c r="E113" s="2">
        <f>VLOOKUP(D113,'Background data'!B$2:E$5,4,FALSE)</f>
        <v>64.8</v>
      </c>
      <c r="F113" s="2" t="s">
        <v>11</v>
      </c>
      <c r="G113" s="10">
        <v>45770</v>
      </c>
      <c r="H113" s="2" t="s">
        <v>395</v>
      </c>
      <c r="I113" s="2" t="str">
        <f t="shared" si="3"/>
        <v>Secured</v>
      </c>
      <c r="J113" s="4">
        <f>IF($I113="Secured",(E113*(VLOOKUP(F113,'Background data'!B$8:D$18,2,FALSE))*(365.25*1*10^-6)),0)</f>
        <v>1.0650689999999999E-2</v>
      </c>
      <c r="K113" s="4">
        <f>IF($I113="Secured",(E113*(VLOOKUP(F113,'Background data'!B$8:D$18,3,FALSE))*(365.25*1*10^-6)),0)</f>
        <v>0.11834099999999999</v>
      </c>
      <c r="L113" s="4">
        <f>IF(I113="Secured",(E113*(VLOOKUP(F113,'Background data'!B$8:G$18,4,FALSE))*(365.25*1*10^-6)),0)</f>
        <v>5.3253449999999996E-3</v>
      </c>
      <c r="M113" s="4">
        <f>IF(I113="Secured",(E113*(VLOOKUP(F113,'Background data'!B$8:H$18,5,FALSE))*(365.25*1*10^-6)),0)</f>
        <v>0.21301379999999995</v>
      </c>
    </row>
    <row r="114" spans="1:13" x14ac:dyDescent="0.3">
      <c r="A114" s="2" t="s">
        <v>674</v>
      </c>
      <c r="B114" s="2" t="s">
        <v>65</v>
      </c>
      <c r="C114" s="3">
        <v>45412</v>
      </c>
      <c r="D114" s="2" t="s">
        <v>4</v>
      </c>
      <c r="E114" s="2">
        <f>VLOOKUP(D114,'Background data'!B$2:E$5,4,FALSE)</f>
        <v>47.25</v>
      </c>
      <c r="F114" s="2" t="s">
        <v>11</v>
      </c>
      <c r="G114" s="10">
        <v>45770</v>
      </c>
      <c r="H114" s="2" t="s">
        <v>404</v>
      </c>
      <c r="I114" s="2" t="str">
        <f t="shared" si="3"/>
        <v>Secured</v>
      </c>
      <c r="J114" s="4">
        <f>IF($I114="Secured",(E114*(VLOOKUP(F114,'Background data'!B$8:D$18,2,FALSE))*(365.25*1*10^-6)),0)</f>
        <v>7.7661281249999988E-3</v>
      </c>
      <c r="K114" s="4">
        <f>IF($I114="Secured",(E114*(VLOOKUP(F114,'Background data'!B$8:D$18,3,FALSE))*(365.25*1*10^-6)),0)</f>
        <v>8.6290312499999994E-2</v>
      </c>
      <c r="L114" s="4">
        <f>IF(I114="Secured",(E114*(VLOOKUP(F114,'Background data'!B$8:G$18,4,FALSE))*(365.25*1*10^-6)),0)</f>
        <v>3.8830640624999994E-3</v>
      </c>
      <c r="M114" s="4">
        <f>IF(I114="Secured",(E114*(VLOOKUP(F114,'Background data'!B$8:H$18,5,FALSE))*(365.25*1*10^-6)),0)</f>
        <v>0.15532256249999998</v>
      </c>
    </row>
    <row r="115" spans="1:13" x14ac:dyDescent="0.3">
      <c r="A115" s="2" t="s">
        <v>675</v>
      </c>
      <c r="B115" s="2" t="s">
        <v>65</v>
      </c>
      <c r="C115" s="3">
        <v>45412</v>
      </c>
      <c r="D115" s="2" t="s">
        <v>4</v>
      </c>
      <c r="E115" s="2">
        <f>VLOOKUP(D115,'Background data'!B$2:E$5,4,FALSE)</f>
        <v>47.25</v>
      </c>
      <c r="F115" s="2" t="s">
        <v>11</v>
      </c>
      <c r="G115" s="10">
        <v>45770</v>
      </c>
      <c r="H115" s="2" t="s">
        <v>404</v>
      </c>
      <c r="I115" s="2" t="str">
        <f t="shared" si="3"/>
        <v>Secured</v>
      </c>
      <c r="J115" s="4">
        <f>IF($I115="Secured",(E115*(VLOOKUP(F115,'Background data'!B$8:D$18,2,FALSE))*(365.25*1*10^-6)),0)</f>
        <v>7.7661281249999988E-3</v>
      </c>
      <c r="K115" s="4">
        <f>IF($I115="Secured",(E115*(VLOOKUP(F115,'Background data'!B$8:D$18,3,FALSE))*(365.25*1*10^-6)),0)</f>
        <v>8.6290312499999994E-2</v>
      </c>
      <c r="L115" s="4">
        <f>IF(I115="Secured",(E115*(VLOOKUP(F115,'Background data'!B$8:G$18,4,FALSE))*(365.25*1*10^-6)),0)</f>
        <v>3.8830640624999994E-3</v>
      </c>
      <c r="M115" s="4">
        <f>IF(I115="Secured",(E115*(VLOOKUP(F115,'Background data'!B$8:H$18,5,FALSE))*(365.25*1*10^-6)),0)</f>
        <v>0.15532256249999998</v>
      </c>
    </row>
    <row r="116" spans="1:13" x14ac:dyDescent="0.3">
      <c r="A116" s="2" t="s">
        <v>676</v>
      </c>
      <c r="B116" s="2" t="s">
        <v>65</v>
      </c>
      <c r="C116" s="3">
        <v>45407</v>
      </c>
      <c r="D116" s="2" t="s">
        <v>4</v>
      </c>
      <c r="E116" s="2">
        <f>VLOOKUP(D116,'Background data'!B$2:E$5,4,FALSE)</f>
        <v>47.25</v>
      </c>
      <c r="F116" s="2" t="s">
        <v>11</v>
      </c>
      <c r="G116" s="10">
        <v>45770</v>
      </c>
      <c r="H116" s="2" t="s">
        <v>404</v>
      </c>
      <c r="I116" s="2" t="str">
        <f t="shared" si="3"/>
        <v>Secured</v>
      </c>
      <c r="J116" s="4">
        <f>IF($I116="Secured",(E116*(VLOOKUP(F116,'Background data'!B$8:D$18,2,FALSE))*(365.25*1*10^-6)),0)</f>
        <v>7.7661281249999988E-3</v>
      </c>
      <c r="K116" s="4">
        <f>IF($I116="Secured",(E116*(VLOOKUP(F116,'Background data'!B$8:D$18,3,FALSE))*(365.25*1*10^-6)),0)</f>
        <v>8.6290312499999994E-2</v>
      </c>
      <c r="L116" s="4">
        <f>IF(I116="Secured",(E116*(VLOOKUP(F116,'Background data'!B$8:G$18,4,FALSE))*(365.25*1*10^-6)),0)</f>
        <v>3.8830640624999994E-3</v>
      </c>
      <c r="M116" s="4">
        <f>IF(I116="Secured",(E116*(VLOOKUP(F116,'Background data'!B$8:H$18,5,FALSE))*(365.25*1*10^-6)),0)</f>
        <v>0.15532256249999998</v>
      </c>
    </row>
    <row r="117" spans="1:13" x14ac:dyDescent="0.3">
      <c r="A117" s="2" t="s">
        <v>677</v>
      </c>
      <c r="B117" s="2" t="s">
        <v>65</v>
      </c>
      <c r="C117" s="3">
        <v>45407</v>
      </c>
      <c r="D117" s="2" t="s">
        <v>5</v>
      </c>
      <c r="E117" s="2">
        <f>VLOOKUP(D117,'Background data'!B$2:E$5,4,FALSE)</f>
        <v>64.8</v>
      </c>
      <c r="F117" s="2" t="s">
        <v>11</v>
      </c>
      <c r="G117" s="10">
        <v>45770</v>
      </c>
      <c r="H117" s="2" t="s">
        <v>395</v>
      </c>
      <c r="I117" s="2" t="str">
        <f t="shared" si="3"/>
        <v>Secured</v>
      </c>
      <c r="J117" s="4">
        <f>IF($I117="Secured",(E117*(VLOOKUP(F117,'Background data'!B$8:D$18,2,FALSE))*(365.25*1*10^-6)),0)</f>
        <v>1.0650689999999999E-2</v>
      </c>
      <c r="K117" s="4">
        <f>IF($I117="Secured",(E117*(VLOOKUP(F117,'Background data'!B$8:D$18,3,FALSE))*(365.25*1*10^-6)),0)</f>
        <v>0.11834099999999999</v>
      </c>
      <c r="L117" s="4">
        <f>IF(I117="Secured",(E117*(VLOOKUP(F117,'Background data'!B$8:G$18,4,FALSE))*(365.25*1*10^-6)),0)</f>
        <v>5.3253449999999996E-3</v>
      </c>
      <c r="M117" s="4">
        <f>IF(I117="Secured",(E117*(VLOOKUP(F117,'Background data'!B$8:H$18,5,FALSE))*(365.25*1*10^-6)),0)</f>
        <v>0.21301379999999995</v>
      </c>
    </row>
    <row r="118" spans="1:13" x14ac:dyDescent="0.3">
      <c r="A118" s="2" t="s">
        <v>678</v>
      </c>
      <c r="B118" s="2" t="s">
        <v>65</v>
      </c>
      <c r="C118" s="3">
        <v>45407</v>
      </c>
      <c r="D118" s="2" t="s">
        <v>5</v>
      </c>
      <c r="E118" s="2">
        <f>VLOOKUP(D118,'Background data'!B$2:E$5,4,FALSE)</f>
        <v>64.8</v>
      </c>
      <c r="F118" s="2" t="s">
        <v>11</v>
      </c>
      <c r="G118" s="10">
        <v>45770</v>
      </c>
      <c r="H118" s="2" t="s">
        <v>395</v>
      </c>
      <c r="I118" s="2" t="str">
        <f t="shared" si="3"/>
        <v>Secured</v>
      </c>
      <c r="J118" s="4">
        <f>IF($I118="Secured",(E118*(VLOOKUP(F118,'Background data'!B$8:D$18,2,FALSE))*(365.25*1*10^-6)),0)</f>
        <v>1.0650689999999999E-2</v>
      </c>
      <c r="K118" s="4">
        <f>IF($I118="Secured",(E118*(VLOOKUP(F118,'Background data'!B$8:D$18,3,FALSE))*(365.25*1*10^-6)),0)</f>
        <v>0.11834099999999999</v>
      </c>
      <c r="L118" s="4">
        <f>IF(I118="Secured",(E118*(VLOOKUP(F118,'Background data'!B$8:G$18,4,FALSE))*(365.25*1*10^-6)),0)</f>
        <v>5.3253449999999996E-3</v>
      </c>
      <c r="M118" s="4">
        <f>IF(I118="Secured",(E118*(VLOOKUP(F118,'Background data'!B$8:H$18,5,FALSE))*(365.25*1*10^-6)),0)</f>
        <v>0.21301379999999995</v>
      </c>
    </row>
    <row r="119" spans="1:13" x14ac:dyDescent="0.3">
      <c r="A119" s="2" t="s">
        <v>679</v>
      </c>
      <c r="B119" s="2" t="s">
        <v>65</v>
      </c>
      <c r="C119" s="3">
        <v>45406</v>
      </c>
      <c r="D119" s="2" t="s">
        <v>5</v>
      </c>
      <c r="E119" s="2">
        <f>VLOOKUP(D119,'Background data'!B$2:E$5,4,FALSE)</f>
        <v>64.8</v>
      </c>
      <c r="F119" s="2" t="s">
        <v>11</v>
      </c>
      <c r="G119" s="10">
        <v>45770</v>
      </c>
      <c r="H119" s="2" t="s">
        <v>395</v>
      </c>
      <c r="I119" s="2" t="str">
        <f t="shared" si="3"/>
        <v>Secured</v>
      </c>
      <c r="J119" s="4">
        <f>IF($I119="Secured",(E119*(VLOOKUP(F119,'Background data'!B$8:D$18,2,FALSE))*(365.25*1*10^-6)),0)</f>
        <v>1.0650689999999999E-2</v>
      </c>
      <c r="K119" s="4">
        <f>IF($I119="Secured",(E119*(VLOOKUP(F119,'Background data'!B$8:D$18,3,FALSE))*(365.25*1*10^-6)),0)</f>
        <v>0.11834099999999999</v>
      </c>
      <c r="L119" s="4">
        <f>IF(I119="Secured",(E119*(VLOOKUP(F119,'Background data'!B$8:G$18,4,FALSE))*(365.25*1*10^-6)),0)</f>
        <v>5.3253449999999996E-3</v>
      </c>
      <c r="M119" s="4">
        <f>IF(I119="Secured",(E119*(VLOOKUP(F119,'Background data'!B$8:H$18,5,FALSE))*(365.25*1*10^-6)),0)</f>
        <v>0.21301379999999995</v>
      </c>
    </row>
    <row r="120" spans="1:13" x14ac:dyDescent="0.3">
      <c r="A120" s="2" t="s">
        <v>680</v>
      </c>
      <c r="B120" s="2" t="s">
        <v>66</v>
      </c>
      <c r="C120" s="3">
        <v>45407</v>
      </c>
      <c r="D120" s="2" t="s">
        <v>5</v>
      </c>
      <c r="E120" s="2">
        <f>VLOOKUP(D120,'Background data'!B$2:E$5,4,FALSE)</f>
        <v>64.8</v>
      </c>
      <c r="F120" s="2" t="s">
        <v>11</v>
      </c>
      <c r="G120" s="10">
        <v>45770</v>
      </c>
      <c r="H120" s="2" t="s">
        <v>394</v>
      </c>
      <c r="I120" s="2" t="str">
        <f t="shared" si="3"/>
        <v>Secured</v>
      </c>
      <c r="J120" s="4">
        <f>IF($I120="Secured",(E120*(VLOOKUP(F120,'Background data'!B$8:D$18,2,FALSE))*(365.25*1*10^-6)),0)</f>
        <v>1.0650689999999999E-2</v>
      </c>
      <c r="K120" s="4">
        <f>IF($I120="Secured",(E120*(VLOOKUP(F120,'Background data'!B$8:D$18,3,FALSE))*(365.25*1*10^-6)),0)</f>
        <v>0.11834099999999999</v>
      </c>
      <c r="L120" s="4">
        <f>IF(I120="Secured",(E120*(VLOOKUP(F120,'Background data'!B$8:G$18,4,FALSE))*(365.25*1*10^-6)),0)</f>
        <v>5.3253449999999996E-3</v>
      </c>
      <c r="M120" s="4">
        <f>IF(I120="Secured",(E120*(VLOOKUP(F120,'Background data'!B$8:H$18,5,FALSE))*(365.25*1*10^-6)),0)</f>
        <v>0.21301379999999995</v>
      </c>
    </row>
    <row r="121" spans="1:13" x14ac:dyDescent="0.3">
      <c r="A121" s="2" t="s">
        <v>681</v>
      </c>
      <c r="B121" s="2" t="s">
        <v>66</v>
      </c>
      <c r="C121" s="3">
        <v>45407</v>
      </c>
      <c r="D121" s="2" t="s">
        <v>4</v>
      </c>
      <c r="E121" s="2">
        <f>VLOOKUP(D121,'Background data'!B$2:E$5,4,FALSE)</f>
        <v>47.25</v>
      </c>
      <c r="F121" s="2" t="s">
        <v>11</v>
      </c>
      <c r="G121" s="10">
        <v>45770</v>
      </c>
      <c r="H121" s="2" t="s">
        <v>404</v>
      </c>
      <c r="I121" s="2" t="str">
        <f t="shared" si="3"/>
        <v>Secured</v>
      </c>
      <c r="J121" s="4">
        <f>IF($I121="Secured",(E121*(VLOOKUP(F121,'Background data'!B$8:D$18,2,FALSE))*(365.25*1*10^-6)),0)</f>
        <v>7.7661281249999988E-3</v>
      </c>
      <c r="K121" s="4">
        <f>IF($I121="Secured",(E121*(VLOOKUP(F121,'Background data'!B$8:D$18,3,FALSE))*(365.25*1*10^-6)),0)</f>
        <v>8.6290312499999994E-2</v>
      </c>
      <c r="L121" s="4">
        <f>IF(I121="Secured",(E121*(VLOOKUP(F121,'Background data'!B$8:G$18,4,FALSE))*(365.25*1*10^-6)),0)</f>
        <v>3.8830640624999994E-3</v>
      </c>
      <c r="M121" s="4">
        <f>IF(I121="Secured",(E121*(VLOOKUP(F121,'Background data'!B$8:H$18,5,FALSE))*(365.25*1*10^-6)),0)</f>
        <v>0.15532256249999998</v>
      </c>
    </row>
    <row r="122" spans="1:13" x14ac:dyDescent="0.3">
      <c r="A122" s="2" t="s">
        <v>682</v>
      </c>
      <c r="B122" s="2" t="s">
        <v>66</v>
      </c>
      <c r="C122" s="3">
        <v>45407</v>
      </c>
      <c r="D122" s="2" t="s">
        <v>4</v>
      </c>
      <c r="E122" s="2">
        <f>VLOOKUP(D122,'Background data'!B$2:E$5,4,FALSE)</f>
        <v>47.25</v>
      </c>
      <c r="F122" s="2" t="s">
        <v>11</v>
      </c>
      <c r="G122" s="10">
        <v>45770</v>
      </c>
      <c r="H122" s="2" t="s">
        <v>404</v>
      </c>
      <c r="I122" s="2" t="str">
        <f t="shared" si="3"/>
        <v>Secured</v>
      </c>
      <c r="J122" s="4">
        <f>IF($I122="Secured",(E122*(VLOOKUP(F122,'Background data'!B$8:D$18,2,FALSE))*(365.25*1*10^-6)),0)</f>
        <v>7.7661281249999988E-3</v>
      </c>
      <c r="K122" s="4">
        <f>IF($I122="Secured",(E122*(VLOOKUP(F122,'Background data'!B$8:D$18,3,FALSE))*(365.25*1*10^-6)),0)</f>
        <v>8.6290312499999994E-2</v>
      </c>
      <c r="L122" s="4">
        <f>IF(I122="Secured",(E122*(VLOOKUP(F122,'Background data'!B$8:G$18,4,FALSE))*(365.25*1*10^-6)),0)</f>
        <v>3.8830640624999994E-3</v>
      </c>
      <c r="M122" s="4">
        <f>IF(I122="Secured",(E122*(VLOOKUP(F122,'Background data'!B$8:H$18,5,FALSE))*(365.25*1*10^-6)),0)</f>
        <v>0.15532256249999998</v>
      </c>
    </row>
    <row r="123" spans="1:13" x14ac:dyDescent="0.3">
      <c r="A123" s="2" t="s">
        <v>683</v>
      </c>
      <c r="B123" s="2" t="s">
        <v>66</v>
      </c>
      <c r="C123" s="3">
        <v>45407</v>
      </c>
      <c r="D123" s="2" t="s">
        <v>5</v>
      </c>
      <c r="E123" s="2">
        <f>VLOOKUP(D123,'Background data'!B$2:E$5,4,FALSE)</f>
        <v>64.8</v>
      </c>
      <c r="F123" s="2" t="s">
        <v>11</v>
      </c>
      <c r="G123" s="10">
        <v>45770</v>
      </c>
      <c r="H123" s="2" t="s">
        <v>394</v>
      </c>
      <c r="I123" s="2" t="str">
        <f t="shared" si="3"/>
        <v>Secured</v>
      </c>
      <c r="J123" s="4">
        <f>IF($I123="Secured",(E123*(VLOOKUP(F123,'Background data'!B$8:D$18,2,FALSE))*(365.25*1*10^-6)),0)</f>
        <v>1.0650689999999999E-2</v>
      </c>
      <c r="K123" s="4">
        <f>IF($I123="Secured",(E123*(VLOOKUP(F123,'Background data'!B$8:D$18,3,FALSE))*(365.25*1*10^-6)),0)</f>
        <v>0.11834099999999999</v>
      </c>
      <c r="L123" s="4">
        <f>IF(I123="Secured",(E123*(VLOOKUP(F123,'Background data'!B$8:G$18,4,FALSE))*(365.25*1*10^-6)),0)</f>
        <v>5.3253449999999996E-3</v>
      </c>
      <c r="M123" s="4">
        <f>IF(I123="Secured",(E123*(VLOOKUP(F123,'Background data'!B$8:H$18,5,FALSE))*(365.25*1*10^-6)),0)</f>
        <v>0.21301379999999995</v>
      </c>
    </row>
    <row r="124" spans="1:13" x14ac:dyDescent="0.3">
      <c r="A124" s="2" t="s">
        <v>684</v>
      </c>
      <c r="B124" s="2" t="s">
        <v>66</v>
      </c>
      <c r="C124" s="3">
        <v>45404</v>
      </c>
      <c r="D124" s="2" t="s">
        <v>4</v>
      </c>
      <c r="E124" s="2">
        <f>VLOOKUP(D124,'Background data'!B$2:E$5,4,FALSE)</f>
        <v>47.25</v>
      </c>
      <c r="F124" s="2" t="s">
        <v>11</v>
      </c>
      <c r="G124" s="10">
        <v>45770</v>
      </c>
      <c r="H124" s="2" t="s">
        <v>404</v>
      </c>
      <c r="I124" s="2" t="str">
        <f t="shared" si="3"/>
        <v>Secured</v>
      </c>
      <c r="J124" s="4">
        <f>IF($I124="Secured",(E124*(VLOOKUP(F124,'Background data'!B$8:D$18,2,FALSE))*(365.25*1*10^-6)),0)</f>
        <v>7.7661281249999988E-3</v>
      </c>
      <c r="K124" s="4">
        <f>IF($I124="Secured",(E124*(VLOOKUP(F124,'Background data'!B$8:D$18,3,FALSE))*(365.25*1*10^-6)),0)</f>
        <v>8.6290312499999994E-2</v>
      </c>
      <c r="L124" s="4">
        <f>IF(I124="Secured",(E124*(VLOOKUP(F124,'Background data'!B$8:G$18,4,FALSE))*(365.25*1*10^-6)),0)</f>
        <v>3.8830640624999994E-3</v>
      </c>
      <c r="M124" s="4">
        <f>IF(I124="Secured",(E124*(VLOOKUP(F124,'Background data'!B$8:H$18,5,FALSE))*(365.25*1*10^-6)),0)</f>
        <v>0.15532256249999998</v>
      </c>
    </row>
    <row r="125" spans="1:13" x14ac:dyDescent="0.3">
      <c r="A125" s="2" t="s">
        <v>685</v>
      </c>
      <c r="B125" s="2" t="s">
        <v>66</v>
      </c>
      <c r="C125" s="3">
        <v>45404</v>
      </c>
      <c r="D125" s="2" t="s">
        <v>4</v>
      </c>
      <c r="E125" s="2">
        <f>VLOOKUP(D125,'Background data'!B$2:E$5,4,FALSE)</f>
        <v>47.25</v>
      </c>
      <c r="F125" s="2" t="s">
        <v>11</v>
      </c>
      <c r="G125" s="10">
        <v>45770</v>
      </c>
      <c r="H125" s="2" t="s">
        <v>404</v>
      </c>
      <c r="I125" s="2" t="str">
        <f t="shared" si="3"/>
        <v>Secured</v>
      </c>
      <c r="J125" s="4">
        <f>IF($I125="Secured",(E125*(VLOOKUP(F125,'Background data'!B$8:D$18,2,FALSE))*(365.25*1*10^-6)),0)</f>
        <v>7.7661281249999988E-3</v>
      </c>
      <c r="K125" s="4">
        <f>IF($I125="Secured",(E125*(VLOOKUP(F125,'Background data'!B$8:D$18,3,FALSE))*(365.25*1*10^-6)),0)</f>
        <v>8.6290312499999994E-2</v>
      </c>
      <c r="L125" s="4">
        <f>IF(I125="Secured",(E125*(VLOOKUP(F125,'Background data'!B$8:G$18,4,FALSE))*(365.25*1*10^-6)),0)</f>
        <v>3.8830640624999994E-3</v>
      </c>
      <c r="M125" s="4">
        <f>IF(I125="Secured",(E125*(VLOOKUP(F125,'Background data'!B$8:H$18,5,FALSE))*(365.25*1*10^-6)),0)</f>
        <v>0.15532256249999998</v>
      </c>
    </row>
    <row r="126" spans="1:13" x14ac:dyDescent="0.3">
      <c r="A126" s="2" t="s">
        <v>686</v>
      </c>
      <c r="B126" s="2" t="s">
        <v>66</v>
      </c>
      <c r="C126" s="3">
        <v>45407</v>
      </c>
      <c r="D126" s="2" t="s">
        <v>4</v>
      </c>
      <c r="E126" s="2">
        <f>VLOOKUP(D126,'Background data'!B$2:E$5,4,FALSE)</f>
        <v>47.25</v>
      </c>
      <c r="F126" s="2" t="s">
        <v>11</v>
      </c>
      <c r="G126" s="10">
        <v>45770</v>
      </c>
      <c r="H126" s="2" t="s">
        <v>404</v>
      </c>
      <c r="I126" s="2" t="str">
        <f t="shared" si="3"/>
        <v>Secured</v>
      </c>
      <c r="J126" s="4">
        <f>IF($I126="Secured",(E126*(VLOOKUP(F126,'Background data'!B$8:D$18,2,FALSE))*(365.25*1*10^-6)),0)</f>
        <v>7.7661281249999988E-3</v>
      </c>
      <c r="K126" s="4">
        <f>IF($I126="Secured",(E126*(VLOOKUP(F126,'Background data'!B$8:D$18,3,FALSE))*(365.25*1*10^-6)),0)</f>
        <v>8.6290312499999994E-2</v>
      </c>
      <c r="L126" s="4">
        <f>IF(I126="Secured",(E126*(VLOOKUP(F126,'Background data'!B$8:G$18,4,FALSE))*(365.25*1*10^-6)),0)</f>
        <v>3.8830640624999994E-3</v>
      </c>
      <c r="M126" s="4">
        <f>IF(I126="Secured",(E126*(VLOOKUP(F126,'Background data'!B$8:H$18,5,FALSE))*(365.25*1*10^-6)),0)</f>
        <v>0.15532256249999998</v>
      </c>
    </row>
    <row r="127" spans="1:13" x14ac:dyDescent="0.3">
      <c r="A127" s="2" t="s">
        <v>687</v>
      </c>
      <c r="B127" s="2" t="s">
        <v>66</v>
      </c>
      <c r="C127" s="3">
        <v>45407</v>
      </c>
      <c r="D127" s="2" t="s">
        <v>5</v>
      </c>
      <c r="E127" s="2">
        <f>VLOOKUP(D127,'Background data'!B$2:E$5,4,FALSE)</f>
        <v>64.8</v>
      </c>
      <c r="F127" s="2" t="s">
        <v>11</v>
      </c>
      <c r="G127" s="10">
        <v>45770</v>
      </c>
      <c r="H127" s="2" t="s">
        <v>394</v>
      </c>
      <c r="I127" s="2" t="str">
        <f t="shared" si="3"/>
        <v>Secured</v>
      </c>
      <c r="J127" s="4">
        <f>IF($I127="Secured",(E127*(VLOOKUP(F127,'Background data'!B$8:D$18,2,FALSE))*(365.25*1*10^-6)),0)</f>
        <v>1.0650689999999999E-2</v>
      </c>
      <c r="K127" s="4">
        <f>IF($I127="Secured",(E127*(VLOOKUP(F127,'Background data'!B$8:D$18,3,FALSE))*(365.25*1*10^-6)),0)</f>
        <v>0.11834099999999999</v>
      </c>
      <c r="L127" s="4">
        <f>IF(I127="Secured",(E127*(VLOOKUP(F127,'Background data'!B$8:G$18,4,FALSE))*(365.25*1*10^-6)),0)</f>
        <v>5.3253449999999996E-3</v>
      </c>
      <c r="M127" s="4">
        <f>IF(I127="Secured",(E127*(VLOOKUP(F127,'Background data'!B$8:H$18,5,FALSE))*(365.25*1*10^-6)),0)</f>
        <v>0.21301379999999995</v>
      </c>
    </row>
    <row r="128" spans="1:13" x14ac:dyDescent="0.3">
      <c r="A128" s="2" t="s">
        <v>688</v>
      </c>
      <c r="B128" s="2" t="s">
        <v>66</v>
      </c>
      <c r="C128" s="3">
        <v>45407</v>
      </c>
      <c r="D128" s="2" t="s">
        <v>5</v>
      </c>
      <c r="E128" s="2">
        <f>VLOOKUP(D128,'Background data'!B$2:E$5,4,FALSE)</f>
        <v>64.8</v>
      </c>
      <c r="F128" s="2" t="s">
        <v>11</v>
      </c>
      <c r="G128" s="10">
        <v>45770</v>
      </c>
      <c r="H128" s="2" t="s">
        <v>394</v>
      </c>
      <c r="I128" s="2" t="str">
        <f t="shared" si="3"/>
        <v>Secured</v>
      </c>
      <c r="J128" s="4">
        <f>IF($I128="Secured",(E128*(VLOOKUP(F128,'Background data'!B$8:D$18,2,FALSE))*(365.25*1*10^-6)),0)</f>
        <v>1.0650689999999999E-2</v>
      </c>
      <c r="K128" s="4">
        <f>IF($I128="Secured",(E128*(VLOOKUP(F128,'Background data'!B$8:D$18,3,FALSE))*(365.25*1*10^-6)),0)</f>
        <v>0.11834099999999999</v>
      </c>
      <c r="L128" s="4">
        <f>IF(I128="Secured",(E128*(VLOOKUP(F128,'Background data'!B$8:G$18,4,FALSE))*(365.25*1*10^-6)),0)</f>
        <v>5.3253449999999996E-3</v>
      </c>
      <c r="M128" s="4">
        <f>IF(I128="Secured",(E128*(VLOOKUP(F128,'Background data'!B$8:H$18,5,FALSE))*(365.25*1*10^-6)),0)</f>
        <v>0.21301379999999995</v>
      </c>
    </row>
    <row r="129" spans="1:13" x14ac:dyDescent="0.3">
      <c r="A129" s="2" t="s">
        <v>689</v>
      </c>
      <c r="B129" s="2" t="s">
        <v>67</v>
      </c>
      <c r="C129" s="3">
        <v>45407</v>
      </c>
      <c r="D129" s="2" t="s">
        <v>5</v>
      </c>
      <c r="E129" s="2">
        <f>VLOOKUP(D129,'Background data'!B$2:E$5,4,FALSE)</f>
        <v>64.8</v>
      </c>
      <c r="F129" s="2" t="s">
        <v>11</v>
      </c>
      <c r="G129" s="10">
        <v>45770</v>
      </c>
      <c r="H129" s="2" t="s">
        <v>395</v>
      </c>
      <c r="I129" s="2" t="str">
        <f t="shared" si="3"/>
        <v>Secured</v>
      </c>
      <c r="J129" s="4">
        <f>IF($I129="Secured",(E129*(VLOOKUP(F129,'Background data'!B$8:D$18,2,FALSE))*(365.25*1*10^-6)),0)</f>
        <v>1.0650689999999999E-2</v>
      </c>
      <c r="K129" s="4">
        <f>IF($I129="Secured",(E129*(VLOOKUP(F129,'Background data'!B$8:D$18,3,FALSE))*(365.25*1*10^-6)),0)</f>
        <v>0.11834099999999999</v>
      </c>
      <c r="L129" s="4">
        <f>IF(I129="Secured",(E129*(VLOOKUP(F129,'Background data'!B$8:G$18,4,FALSE))*(365.25*1*10^-6)),0)</f>
        <v>5.3253449999999996E-3</v>
      </c>
      <c r="M129" s="4">
        <f>IF(I129="Secured",(E129*(VLOOKUP(F129,'Background data'!B$8:H$18,5,FALSE))*(365.25*1*10^-6)),0)</f>
        <v>0.21301379999999995</v>
      </c>
    </row>
    <row r="130" spans="1:13" x14ac:dyDescent="0.3">
      <c r="A130" s="2" t="s">
        <v>690</v>
      </c>
      <c r="B130" s="2" t="s">
        <v>67</v>
      </c>
      <c r="C130" s="3">
        <v>45412</v>
      </c>
      <c r="D130" s="2" t="s">
        <v>5</v>
      </c>
      <c r="E130" s="2">
        <f>VLOOKUP(D130,'Background data'!B$2:E$5,4,FALSE)</f>
        <v>64.8</v>
      </c>
      <c r="F130" s="2" t="s">
        <v>11</v>
      </c>
      <c r="G130" s="10">
        <v>45770</v>
      </c>
      <c r="H130" s="2" t="s">
        <v>395</v>
      </c>
      <c r="I130" s="2" t="str">
        <f t="shared" si="3"/>
        <v>Secured</v>
      </c>
      <c r="J130" s="4">
        <f>IF($I130="Secured",(E130*(VLOOKUP(F130,'Background data'!B$8:D$18,2,FALSE))*(365.25*1*10^-6)),0)</f>
        <v>1.0650689999999999E-2</v>
      </c>
      <c r="K130" s="4">
        <f>IF($I130="Secured",(E130*(VLOOKUP(F130,'Background data'!B$8:D$18,3,FALSE))*(365.25*1*10^-6)),0)</f>
        <v>0.11834099999999999</v>
      </c>
      <c r="L130" s="4">
        <f>IF(I130="Secured",(E130*(VLOOKUP(F130,'Background data'!B$8:G$18,4,FALSE))*(365.25*1*10^-6)),0)</f>
        <v>5.3253449999999996E-3</v>
      </c>
      <c r="M130" s="4">
        <f>IF(I130="Secured",(E130*(VLOOKUP(F130,'Background data'!B$8:H$18,5,FALSE))*(365.25*1*10^-6)),0)</f>
        <v>0.21301379999999995</v>
      </c>
    </row>
    <row r="131" spans="1:13" x14ac:dyDescent="0.3">
      <c r="A131" s="2" t="s">
        <v>691</v>
      </c>
      <c r="B131" s="2" t="s">
        <v>67</v>
      </c>
      <c r="C131" s="3">
        <v>45412</v>
      </c>
      <c r="D131" s="2" t="s">
        <v>5</v>
      </c>
      <c r="E131" s="2">
        <f>VLOOKUP(D131,'Background data'!B$2:E$5,4,FALSE)</f>
        <v>64.8</v>
      </c>
      <c r="F131" s="2" t="s">
        <v>11</v>
      </c>
      <c r="G131" s="10">
        <v>45770</v>
      </c>
      <c r="H131" s="2" t="s">
        <v>395</v>
      </c>
      <c r="I131" s="2" t="str">
        <f t="shared" si="3"/>
        <v>Secured</v>
      </c>
      <c r="J131" s="4">
        <f>IF($I131="Secured",(E131*(VLOOKUP(F131,'Background data'!B$8:D$18,2,FALSE))*(365.25*1*10^-6)),0)</f>
        <v>1.0650689999999999E-2</v>
      </c>
      <c r="K131" s="4">
        <f>IF($I131="Secured",(E131*(VLOOKUP(F131,'Background data'!B$8:D$18,3,FALSE))*(365.25*1*10^-6)),0)</f>
        <v>0.11834099999999999</v>
      </c>
      <c r="L131" s="4">
        <f>IF(I131="Secured",(E131*(VLOOKUP(F131,'Background data'!B$8:G$18,4,FALSE))*(365.25*1*10^-6)),0)</f>
        <v>5.3253449999999996E-3</v>
      </c>
      <c r="M131" s="4">
        <f>IF(I131="Secured",(E131*(VLOOKUP(F131,'Background data'!B$8:H$18,5,FALSE))*(365.25*1*10^-6)),0)</f>
        <v>0.21301379999999995</v>
      </c>
    </row>
    <row r="132" spans="1:13" x14ac:dyDescent="0.3">
      <c r="A132" s="2" t="s">
        <v>692</v>
      </c>
      <c r="B132" s="2" t="s">
        <v>67</v>
      </c>
      <c r="C132" s="3">
        <v>45414</v>
      </c>
      <c r="D132" s="2" t="s">
        <v>5</v>
      </c>
      <c r="E132" s="2">
        <f>VLOOKUP(D132,'Background data'!B$2:E$5,4,FALSE)</f>
        <v>64.8</v>
      </c>
      <c r="F132" s="2" t="s">
        <v>11</v>
      </c>
      <c r="G132" s="10">
        <v>45770</v>
      </c>
      <c r="H132" s="2" t="s">
        <v>395</v>
      </c>
      <c r="I132" s="2" t="str">
        <f t="shared" si="3"/>
        <v>Secured</v>
      </c>
      <c r="J132" s="4">
        <f>IF($I132="Secured",(E132*(VLOOKUP(F132,'Background data'!B$8:D$18,2,FALSE))*(365.25*1*10^-6)),0)</f>
        <v>1.0650689999999999E-2</v>
      </c>
      <c r="K132" s="4">
        <f>IF($I132="Secured",(E132*(VLOOKUP(F132,'Background data'!B$8:D$18,3,FALSE))*(365.25*1*10^-6)),0)</f>
        <v>0.11834099999999999</v>
      </c>
      <c r="L132" s="4">
        <f>IF(I132="Secured",(E132*(VLOOKUP(F132,'Background data'!B$8:G$18,4,FALSE))*(365.25*1*10^-6)),0)</f>
        <v>5.3253449999999996E-3</v>
      </c>
      <c r="M132" s="4">
        <f>IF(I132="Secured",(E132*(VLOOKUP(F132,'Background data'!B$8:H$18,5,FALSE))*(365.25*1*10^-6)),0)</f>
        <v>0.21301379999999995</v>
      </c>
    </row>
    <row r="133" spans="1:13" x14ac:dyDescent="0.3">
      <c r="A133" s="2" t="s">
        <v>693</v>
      </c>
      <c r="B133" s="2" t="s">
        <v>68</v>
      </c>
      <c r="C133" s="3">
        <v>45408</v>
      </c>
      <c r="D133" s="2" t="s">
        <v>5</v>
      </c>
      <c r="E133" s="2">
        <f>VLOOKUP(D133,'Background data'!B$2:E$5,4,FALSE)</f>
        <v>64.8</v>
      </c>
      <c r="F133" s="2" t="s">
        <v>11</v>
      </c>
      <c r="G133" s="10">
        <v>45770</v>
      </c>
      <c r="H133" s="2" t="s">
        <v>395</v>
      </c>
      <c r="I133" s="2" t="str">
        <f t="shared" si="3"/>
        <v>Secured</v>
      </c>
      <c r="J133" s="4">
        <f>IF($I133="Secured",(E133*(VLOOKUP(F133,'Background data'!B$8:D$18,2,FALSE))*(365.25*1*10^-6)),0)</f>
        <v>1.0650689999999999E-2</v>
      </c>
      <c r="K133" s="4">
        <f>IF($I133="Secured",(E133*(VLOOKUP(F133,'Background data'!B$8:D$18,3,FALSE))*(365.25*1*10^-6)),0)</f>
        <v>0.11834099999999999</v>
      </c>
      <c r="L133" s="4">
        <f>IF(I133="Secured",(E133*(VLOOKUP(F133,'Background data'!B$8:G$18,4,FALSE))*(365.25*1*10^-6)),0)</f>
        <v>5.3253449999999996E-3</v>
      </c>
      <c r="M133" s="4">
        <f>IF(I133="Secured",(E133*(VLOOKUP(F133,'Background data'!B$8:H$18,5,FALSE))*(365.25*1*10^-6)),0)</f>
        <v>0.21301379999999995</v>
      </c>
    </row>
    <row r="134" spans="1:13" x14ac:dyDescent="0.3">
      <c r="A134" s="2" t="s">
        <v>694</v>
      </c>
      <c r="B134" s="2" t="s">
        <v>68</v>
      </c>
      <c r="C134" s="3">
        <v>45407</v>
      </c>
      <c r="D134" s="2" t="s">
        <v>5</v>
      </c>
      <c r="E134" s="2">
        <f>VLOOKUP(D134,'Background data'!B$2:E$5,4,FALSE)</f>
        <v>64.8</v>
      </c>
      <c r="F134" s="2" t="s">
        <v>11</v>
      </c>
      <c r="G134" s="10">
        <v>45770</v>
      </c>
      <c r="H134" s="2" t="s">
        <v>395</v>
      </c>
      <c r="I134" s="2" t="str">
        <f t="shared" ref="I134:I179" si="4">IF(G134="","Not secured","Secured")</f>
        <v>Secured</v>
      </c>
      <c r="J134" s="4">
        <f>IF($I134="Secured",(E134*(VLOOKUP(F134,'Background data'!B$8:D$18,2,FALSE))*(365.25*1*10^-6)),0)</f>
        <v>1.0650689999999999E-2</v>
      </c>
      <c r="K134" s="4">
        <f>IF($I134="Secured",(E134*(VLOOKUP(F134,'Background data'!B$8:D$18,3,FALSE))*(365.25*1*10^-6)),0)</f>
        <v>0.11834099999999999</v>
      </c>
      <c r="L134" s="4">
        <f>IF(I134="Secured",(E134*(VLOOKUP(F134,'Background data'!B$8:G$18,4,FALSE))*(365.25*1*10^-6)),0)</f>
        <v>5.3253449999999996E-3</v>
      </c>
      <c r="M134" s="4">
        <f>IF(I134="Secured",(E134*(VLOOKUP(F134,'Background data'!B$8:H$18,5,FALSE))*(365.25*1*10^-6)),0)</f>
        <v>0.21301379999999995</v>
      </c>
    </row>
    <row r="135" spans="1:13" x14ac:dyDescent="0.3">
      <c r="A135" s="2" t="s">
        <v>695</v>
      </c>
      <c r="B135" s="2" t="s">
        <v>68</v>
      </c>
      <c r="C135" s="3">
        <v>45412</v>
      </c>
      <c r="D135" s="2" t="s">
        <v>5</v>
      </c>
      <c r="E135" s="2">
        <f>VLOOKUP(D135,'Background data'!B$2:E$5,4,FALSE)</f>
        <v>64.8</v>
      </c>
      <c r="F135" s="2" t="s">
        <v>11</v>
      </c>
      <c r="G135" s="10">
        <v>45770</v>
      </c>
      <c r="H135" s="2" t="s">
        <v>395</v>
      </c>
      <c r="I135" s="2" t="str">
        <f t="shared" si="4"/>
        <v>Secured</v>
      </c>
      <c r="J135" s="4">
        <f>IF($I135="Secured",(E135*(VLOOKUP(F135,'Background data'!B$8:D$18,2,FALSE))*(365.25*1*10^-6)),0)</f>
        <v>1.0650689999999999E-2</v>
      </c>
      <c r="K135" s="4">
        <f>IF($I135="Secured",(E135*(VLOOKUP(F135,'Background data'!B$8:D$18,3,FALSE))*(365.25*1*10^-6)),0)</f>
        <v>0.11834099999999999</v>
      </c>
      <c r="L135" s="4">
        <f>IF(I135="Secured",(E135*(VLOOKUP(F135,'Background data'!B$8:G$18,4,FALSE))*(365.25*1*10^-6)),0)</f>
        <v>5.3253449999999996E-3</v>
      </c>
      <c r="M135" s="4">
        <f>IF(I135="Secured",(E135*(VLOOKUP(F135,'Background data'!B$8:H$18,5,FALSE))*(365.25*1*10^-6)),0)</f>
        <v>0.21301379999999995</v>
      </c>
    </row>
    <row r="136" spans="1:13" x14ac:dyDescent="0.3">
      <c r="A136" s="2" t="s">
        <v>696</v>
      </c>
      <c r="B136" s="2" t="s">
        <v>68</v>
      </c>
      <c r="C136" s="3">
        <v>45407</v>
      </c>
      <c r="D136" s="2" t="s">
        <v>5</v>
      </c>
      <c r="E136" s="2">
        <f>VLOOKUP(D136,'Background data'!B$2:E$5,4,FALSE)</f>
        <v>64.8</v>
      </c>
      <c r="F136" s="2" t="s">
        <v>11</v>
      </c>
      <c r="G136" s="10">
        <v>45770</v>
      </c>
      <c r="H136" s="2" t="s">
        <v>395</v>
      </c>
      <c r="I136" s="2" t="str">
        <f t="shared" si="4"/>
        <v>Secured</v>
      </c>
      <c r="J136" s="4">
        <f>IF($I136="Secured",(E136*(VLOOKUP(F136,'Background data'!B$8:D$18,2,FALSE))*(365.25*1*10^-6)),0)</f>
        <v>1.0650689999999999E-2</v>
      </c>
      <c r="K136" s="4">
        <f>IF($I136="Secured",(E136*(VLOOKUP(F136,'Background data'!B$8:D$18,3,FALSE))*(365.25*1*10^-6)),0)</f>
        <v>0.11834099999999999</v>
      </c>
      <c r="L136" s="4">
        <f>IF(I136="Secured",(E136*(VLOOKUP(F136,'Background data'!B$8:G$18,4,FALSE))*(365.25*1*10^-6)),0)</f>
        <v>5.3253449999999996E-3</v>
      </c>
      <c r="M136" s="4">
        <f>IF(I136="Secured",(E136*(VLOOKUP(F136,'Background data'!B$8:H$18,5,FALSE))*(365.25*1*10^-6)),0)</f>
        <v>0.21301379999999995</v>
      </c>
    </row>
    <row r="137" spans="1:13" x14ac:dyDescent="0.3">
      <c r="A137" s="2" t="s">
        <v>697</v>
      </c>
      <c r="B137" s="2" t="s">
        <v>68</v>
      </c>
      <c r="C137" s="3">
        <v>45407</v>
      </c>
      <c r="D137" s="2" t="s">
        <v>5</v>
      </c>
      <c r="E137" s="2">
        <f>VLOOKUP(D137,'Background data'!B$2:E$5,4,FALSE)</f>
        <v>64.8</v>
      </c>
      <c r="F137" s="2" t="s">
        <v>11</v>
      </c>
      <c r="G137" s="10">
        <v>45770</v>
      </c>
      <c r="H137" s="2" t="s">
        <v>395</v>
      </c>
      <c r="I137" s="2" t="str">
        <f t="shared" si="4"/>
        <v>Secured</v>
      </c>
      <c r="J137" s="4">
        <f>IF($I137="Secured",(E137*(VLOOKUP(F137,'Background data'!B$8:D$18,2,FALSE))*(365.25*1*10^-6)),0)</f>
        <v>1.0650689999999999E-2</v>
      </c>
      <c r="K137" s="4">
        <f>IF($I137="Secured",(E137*(VLOOKUP(F137,'Background data'!B$8:D$18,3,FALSE))*(365.25*1*10^-6)),0)</f>
        <v>0.11834099999999999</v>
      </c>
      <c r="L137" s="4">
        <f>IF(I137="Secured",(E137*(VLOOKUP(F137,'Background data'!B$8:G$18,4,FALSE))*(365.25*1*10^-6)),0)</f>
        <v>5.3253449999999996E-3</v>
      </c>
      <c r="M137" s="4">
        <f>IF(I137="Secured",(E137*(VLOOKUP(F137,'Background data'!B$8:H$18,5,FALSE))*(365.25*1*10^-6)),0)</f>
        <v>0.21301379999999995</v>
      </c>
    </row>
    <row r="138" spans="1:13" x14ac:dyDescent="0.3">
      <c r="A138" s="2" t="s">
        <v>698</v>
      </c>
      <c r="B138" s="2" t="s">
        <v>69</v>
      </c>
      <c r="C138" s="3">
        <v>45411</v>
      </c>
      <c r="D138" s="2" t="s">
        <v>5</v>
      </c>
      <c r="E138" s="2">
        <f>VLOOKUP(D138,'Background data'!B$2:E$5,4,FALSE)</f>
        <v>64.8</v>
      </c>
      <c r="F138" s="2" t="s">
        <v>11</v>
      </c>
      <c r="G138" s="10">
        <v>45770</v>
      </c>
      <c r="H138" s="2" t="s">
        <v>395</v>
      </c>
      <c r="I138" s="2" t="str">
        <f t="shared" si="4"/>
        <v>Secured</v>
      </c>
      <c r="J138" s="4">
        <f>IF($I138="Secured",(E138*(VLOOKUP(F138,'Background data'!B$8:D$18,2,FALSE))*(365.25*1*10^-6)),0)</f>
        <v>1.0650689999999999E-2</v>
      </c>
      <c r="K138" s="4">
        <f>IF($I138="Secured",(E138*(VLOOKUP(F138,'Background data'!B$8:D$18,3,FALSE))*(365.25*1*10^-6)),0)</f>
        <v>0.11834099999999999</v>
      </c>
      <c r="L138" s="4">
        <f>IF(I138="Secured",(E138*(VLOOKUP(F138,'Background data'!B$8:G$18,4,FALSE))*(365.25*1*10^-6)),0)</f>
        <v>5.3253449999999996E-3</v>
      </c>
      <c r="M138" s="4">
        <f>IF(I138="Secured",(E138*(VLOOKUP(F138,'Background data'!B$8:H$18,5,FALSE))*(365.25*1*10^-6)),0)</f>
        <v>0.21301379999999995</v>
      </c>
    </row>
    <row r="139" spans="1:13" x14ac:dyDescent="0.3">
      <c r="A139" s="2" t="s">
        <v>699</v>
      </c>
      <c r="B139" s="2" t="s">
        <v>69</v>
      </c>
      <c r="C139" s="3">
        <v>45407</v>
      </c>
      <c r="D139" s="2" t="s">
        <v>5</v>
      </c>
      <c r="E139" s="2">
        <f>VLOOKUP(D139,'Background data'!B$2:E$5,4,FALSE)</f>
        <v>64.8</v>
      </c>
      <c r="F139" s="2" t="s">
        <v>11</v>
      </c>
      <c r="G139" s="10">
        <v>45770</v>
      </c>
      <c r="H139" s="2" t="s">
        <v>395</v>
      </c>
      <c r="I139" s="2" t="str">
        <f t="shared" si="4"/>
        <v>Secured</v>
      </c>
      <c r="J139" s="4">
        <f>IF($I139="Secured",(E139*(VLOOKUP(F139,'Background data'!B$8:D$18,2,FALSE))*(365.25*1*10^-6)),0)</f>
        <v>1.0650689999999999E-2</v>
      </c>
      <c r="K139" s="4">
        <f>IF($I139="Secured",(E139*(VLOOKUP(F139,'Background data'!B$8:D$18,3,FALSE))*(365.25*1*10^-6)),0)</f>
        <v>0.11834099999999999</v>
      </c>
      <c r="L139" s="4">
        <f>IF(I139="Secured",(E139*(VLOOKUP(F139,'Background data'!B$8:G$18,4,FALSE))*(365.25*1*10^-6)),0)</f>
        <v>5.3253449999999996E-3</v>
      </c>
      <c r="M139" s="4">
        <f>IF(I139="Secured",(E139*(VLOOKUP(F139,'Background data'!B$8:H$18,5,FALSE))*(365.25*1*10^-6)),0)</f>
        <v>0.21301379999999995</v>
      </c>
    </row>
    <row r="140" spans="1:13" x14ac:dyDescent="0.3">
      <c r="A140" s="2" t="s">
        <v>1101</v>
      </c>
      <c r="B140" s="2" t="s">
        <v>69</v>
      </c>
      <c r="C140" s="17">
        <v>45453</v>
      </c>
      <c r="D140" s="2" t="s">
        <v>5</v>
      </c>
      <c r="E140" s="2">
        <f>VLOOKUP(D140,'Background data'!B$2:E$5,4,FALSE)</f>
        <v>64.8</v>
      </c>
      <c r="F140" s="2" t="s">
        <v>11</v>
      </c>
      <c r="G140" s="10">
        <v>45770</v>
      </c>
      <c r="H140" s="2" t="s">
        <v>395</v>
      </c>
      <c r="I140" s="2" t="str">
        <f t="shared" si="4"/>
        <v>Secured</v>
      </c>
      <c r="J140" s="4">
        <f>IF($I140="Secured",(E140*(VLOOKUP(F140,'Background data'!B$8:D$18,2,FALSE))*(365.25*1*10^-6)),0)</f>
        <v>1.0650689999999999E-2</v>
      </c>
      <c r="K140" s="4">
        <f>IF($I140="Secured",(E140*(VLOOKUP(F140,'Background data'!B$8:D$18,3,FALSE))*(365.25*1*10^-6)),0)</f>
        <v>0.11834099999999999</v>
      </c>
      <c r="L140" s="4">
        <f>IF(I140="Secured",(E140*(VLOOKUP(F140,'Background data'!B$8:G$18,4,FALSE))*(365.25*1*10^-6)),0)</f>
        <v>5.3253449999999996E-3</v>
      </c>
      <c r="M140" s="4">
        <f>IF(I140="Secured",(E140*(VLOOKUP(F140,'Background data'!B$8:H$18,5,FALSE))*(365.25*1*10^-6)),0)</f>
        <v>0.21301379999999995</v>
      </c>
    </row>
    <row r="141" spans="1:13" x14ac:dyDescent="0.3">
      <c r="A141" s="2" t="s">
        <v>700</v>
      </c>
      <c r="B141" s="2" t="s">
        <v>69</v>
      </c>
      <c r="C141" s="3">
        <v>45407</v>
      </c>
      <c r="D141" s="2" t="s">
        <v>5</v>
      </c>
      <c r="E141" s="2">
        <f>VLOOKUP(D141,'Background data'!B$2:E$5,4,FALSE)</f>
        <v>64.8</v>
      </c>
      <c r="F141" s="2" t="s">
        <v>11</v>
      </c>
      <c r="G141" s="10">
        <v>45770</v>
      </c>
      <c r="H141" s="2" t="s">
        <v>395</v>
      </c>
      <c r="I141" s="2" t="str">
        <f t="shared" si="4"/>
        <v>Secured</v>
      </c>
      <c r="J141" s="4">
        <f>IF($I141="Secured",(E141*(VLOOKUP(F141,'Background data'!B$8:D$18,2,FALSE))*(365.25*1*10^-6)),0)</f>
        <v>1.0650689999999999E-2</v>
      </c>
      <c r="K141" s="4">
        <f>IF($I141="Secured",(E141*(VLOOKUP(F141,'Background data'!B$8:D$18,3,FALSE))*(365.25*1*10^-6)),0)</f>
        <v>0.11834099999999999</v>
      </c>
      <c r="L141" s="4">
        <f>IF(I141="Secured",(E141*(VLOOKUP(F141,'Background data'!B$8:G$18,4,FALSE))*(365.25*1*10^-6)),0)</f>
        <v>5.3253449999999996E-3</v>
      </c>
      <c r="M141" s="4">
        <f>IF(I141="Secured",(E141*(VLOOKUP(F141,'Background data'!B$8:H$18,5,FALSE))*(365.25*1*10^-6)),0)</f>
        <v>0.21301379999999995</v>
      </c>
    </row>
    <row r="142" spans="1:13" x14ac:dyDescent="0.3">
      <c r="A142" s="2" t="s">
        <v>701</v>
      </c>
      <c r="B142" s="2" t="s">
        <v>69</v>
      </c>
      <c r="C142" s="3">
        <v>45407</v>
      </c>
      <c r="D142" s="2" t="s">
        <v>5</v>
      </c>
      <c r="E142" s="2">
        <f>VLOOKUP(D142,'Background data'!B$2:E$5,4,FALSE)</f>
        <v>64.8</v>
      </c>
      <c r="F142" s="2" t="s">
        <v>11</v>
      </c>
      <c r="G142" s="10">
        <v>45770</v>
      </c>
      <c r="H142" s="2" t="s">
        <v>395</v>
      </c>
      <c r="I142" s="2" t="str">
        <f t="shared" si="4"/>
        <v>Secured</v>
      </c>
      <c r="J142" s="4">
        <f>IF($I142="Secured",(E142*(VLOOKUP(F142,'Background data'!B$8:D$18,2,FALSE))*(365.25*1*10^-6)),0)</f>
        <v>1.0650689999999999E-2</v>
      </c>
      <c r="K142" s="4">
        <f>IF($I142="Secured",(E142*(VLOOKUP(F142,'Background data'!B$8:D$18,3,FALSE))*(365.25*1*10^-6)),0)</f>
        <v>0.11834099999999999</v>
      </c>
      <c r="L142" s="4">
        <f>IF(I142="Secured",(E142*(VLOOKUP(F142,'Background data'!B$8:G$18,4,FALSE))*(365.25*1*10^-6)),0)</f>
        <v>5.3253449999999996E-3</v>
      </c>
      <c r="M142" s="4">
        <f>IF(I142="Secured",(E142*(VLOOKUP(F142,'Background data'!B$8:H$18,5,FALSE))*(365.25*1*10^-6)),0)</f>
        <v>0.21301379999999995</v>
      </c>
    </row>
    <row r="143" spans="1:13" x14ac:dyDescent="0.3">
      <c r="A143" s="2" t="s">
        <v>702</v>
      </c>
      <c r="B143" s="2" t="s">
        <v>69</v>
      </c>
      <c r="C143" s="3">
        <v>45408</v>
      </c>
      <c r="D143" s="2" t="s">
        <v>5</v>
      </c>
      <c r="E143" s="2">
        <f>VLOOKUP(D143,'Background data'!B$2:E$5,4,FALSE)</f>
        <v>64.8</v>
      </c>
      <c r="F143" s="2" t="s">
        <v>11</v>
      </c>
      <c r="G143" s="10">
        <v>45770</v>
      </c>
      <c r="H143" s="2" t="s">
        <v>395</v>
      </c>
      <c r="I143" s="2" t="str">
        <f t="shared" si="4"/>
        <v>Secured</v>
      </c>
      <c r="J143" s="4">
        <f>IF($I143="Secured",(E143*(VLOOKUP(F143,'Background data'!B$8:D$18,2,FALSE))*(365.25*1*10^-6)),0)</f>
        <v>1.0650689999999999E-2</v>
      </c>
      <c r="K143" s="4">
        <f>IF($I143="Secured",(E143*(VLOOKUP(F143,'Background data'!B$8:D$18,3,FALSE))*(365.25*1*10^-6)),0)</f>
        <v>0.11834099999999999</v>
      </c>
      <c r="L143" s="4">
        <f>IF(I143="Secured",(E143*(VLOOKUP(F143,'Background data'!B$8:G$18,4,FALSE))*(365.25*1*10^-6)),0)</f>
        <v>5.3253449999999996E-3</v>
      </c>
      <c r="M143" s="4">
        <f>IF(I143="Secured",(E143*(VLOOKUP(F143,'Background data'!B$8:H$18,5,FALSE))*(365.25*1*10^-6)),0)</f>
        <v>0.21301379999999995</v>
      </c>
    </row>
    <row r="144" spans="1:13" x14ac:dyDescent="0.3">
      <c r="A144" s="2" t="s">
        <v>703</v>
      </c>
      <c r="B144" s="2" t="s">
        <v>69</v>
      </c>
      <c r="C144" s="3">
        <v>45407</v>
      </c>
      <c r="D144" s="2" t="s">
        <v>5</v>
      </c>
      <c r="E144" s="2">
        <f>VLOOKUP(D144,'Background data'!B$2:E$5,4,FALSE)</f>
        <v>64.8</v>
      </c>
      <c r="F144" s="2" t="s">
        <v>11</v>
      </c>
      <c r="G144" s="10">
        <v>45770</v>
      </c>
      <c r="H144" s="2" t="s">
        <v>395</v>
      </c>
      <c r="I144" s="2" t="str">
        <f t="shared" si="4"/>
        <v>Secured</v>
      </c>
      <c r="J144" s="4">
        <f>IF($I144="Secured",(E144*(VLOOKUP(F144,'Background data'!B$8:D$18,2,FALSE))*(365.25*1*10^-6)),0)</f>
        <v>1.0650689999999999E-2</v>
      </c>
      <c r="K144" s="4">
        <f>IF($I144="Secured",(E144*(VLOOKUP(F144,'Background data'!B$8:D$18,3,FALSE))*(365.25*1*10^-6)),0)</f>
        <v>0.11834099999999999</v>
      </c>
      <c r="L144" s="4">
        <f>IF(I144="Secured",(E144*(VLOOKUP(F144,'Background data'!B$8:G$18,4,FALSE))*(365.25*1*10^-6)),0)</f>
        <v>5.3253449999999996E-3</v>
      </c>
      <c r="M144" s="4">
        <f>IF(I144="Secured",(E144*(VLOOKUP(F144,'Background data'!B$8:H$18,5,FALSE))*(365.25*1*10^-6)),0)</f>
        <v>0.21301379999999995</v>
      </c>
    </row>
    <row r="145" spans="1:13" x14ac:dyDescent="0.3">
      <c r="A145" s="2" t="s">
        <v>704</v>
      </c>
      <c r="B145" s="2" t="s">
        <v>69</v>
      </c>
      <c r="C145" s="3">
        <v>45407</v>
      </c>
      <c r="D145" s="2" t="s">
        <v>5</v>
      </c>
      <c r="E145" s="2">
        <f>VLOOKUP(D145,'Background data'!B$2:E$5,4,FALSE)</f>
        <v>64.8</v>
      </c>
      <c r="F145" s="2" t="s">
        <v>11</v>
      </c>
      <c r="G145" s="10">
        <v>45770</v>
      </c>
      <c r="H145" s="2" t="s">
        <v>395</v>
      </c>
      <c r="I145" s="2" t="str">
        <f t="shared" si="4"/>
        <v>Secured</v>
      </c>
      <c r="J145" s="4">
        <f>IF($I145="Secured",(E145*(VLOOKUP(F145,'Background data'!B$8:D$18,2,FALSE))*(365.25*1*10^-6)),0)</f>
        <v>1.0650689999999999E-2</v>
      </c>
      <c r="K145" s="4">
        <f>IF($I145="Secured",(E145*(VLOOKUP(F145,'Background data'!B$8:D$18,3,FALSE))*(365.25*1*10^-6)),0)</f>
        <v>0.11834099999999999</v>
      </c>
      <c r="L145" s="4">
        <f>IF(I145="Secured",(E145*(VLOOKUP(F145,'Background data'!B$8:G$18,4,FALSE))*(365.25*1*10^-6)),0)</f>
        <v>5.3253449999999996E-3</v>
      </c>
      <c r="M145" s="4">
        <f>IF(I145="Secured",(E145*(VLOOKUP(F145,'Background data'!B$8:H$18,5,FALSE))*(365.25*1*10^-6)),0)</f>
        <v>0.21301379999999995</v>
      </c>
    </row>
    <row r="146" spans="1:13" x14ac:dyDescent="0.3">
      <c r="A146" s="2" t="s">
        <v>705</v>
      </c>
      <c r="B146" s="2" t="s">
        <v>69</v>
      </c>
      <c r="C146" s="3">
        <v>45408</v>
      </c>
      <c r="D146" s="2" t="s">
        <v>5</v>
      </c>
      <c r="E146" s="2">
        <f>VLOOKUP(D146,'Background data'!B$2:E$5,4,FALSE)</f>
        <v>64.8</v>
      </c>
      <c r="F146" s="2" t="s">
        <v>11</v>
      </c>
      <c r="G146" s="10">
        <v>45770</v>
      </c>
      <c r="H146" s="2" t="s">
        <v>395</v>
      </c>
      <c r="I146" s="2" t="str">
        <f t="shared" si="4"/>
        <v>Secured</v>
      </c>
      <c r="J146" s="4">
        <f>IF($I146="Secured",(E146*(VLOOKUP(F146,'Background data'!B$8:D$18,2,FALSE))*(365.25*1*10^-6)),0)</f>
        <v>1.0650689999999999E-2</v>
      </c>
      <c r="K146" s="4">
        <f>IF($I146="Secured",(E146*(VLOOKUP(F146,'Background data'!B$8:D$18,3,FALSE))*(365.25*1*10^-6)),0)</f>
        <v>0.11834099999999999</v>
      </c>
      <c r="L146" s="4">
        <f>IF(I146="Secured",(E146*(VLOOKUP(F146,'Background data'!B$8:G$18,4,FALSE))*(365.25*1*10^-6)),0)</f>
        <v>5.3253449999999996E-3</v>
      </c>
      <c r="M146" s="4">
        <f>IF(I146="Secured",(E146*(VLOOKUP(F146,'Background data'!B$8:H$18,5,FALSE))*(365.25*1*10^-6)),0)</f>
        <v>0.21301379999999995</v>
      </c>
    </row>
    <row r="147" spans="1:13" x14ac:dyDescent="0.3">
      <c r="A147" s="2" t="s">
        <v>706</v>
      </c>
      <c r="B147" s="2" t="s">
        <v>69</v>
      </c>
      <c r="C147" s="3">
        <v>45428</v>
      </c>
      <c r="D147" s="2" t="s">
        <v>5</v>
      </c>
      <c r="E147" s="2">
        <f>VLOOKUP(D147,'Background data'!B$2:E$5,4,FALSE)</f>
        <v>64.8</v>
      </c>
      <c r="F147" s="2" t="s">
        <v>11</v>
      </c>
      <c r="G147" s="10">
        <v>45770</v>
      </c>
      <c r="H147" s="2" t="s">
        <v>395</v>
      </c>
      <c r="I147" s="2" t="str">
        <f t="shared" si="4"/>
        <v>Secured</v>
      </c>
      <c r="J147" s="4">
        <f>IF($I147="Secured",(E147*(VLOOKUP(F147,'Background data'!B$8:D$18,2,FALSE))*(365.25*1*10^-6)),0)</f>
        <v>1.0650689999999999E-2</v>
      </c>
      <c r="K147" s="4">
        <f>IF($I147="Secured",(E147*(VLOOKUP(F147,'Background data'!B$8:D$18,3,FALSE))*(365.25*1*10^-6)),0)</f>
        <v>0.11834099999999999</v>
      </c>
      <c r="L147" s="4">
        <f>IF(I147="Secured",(E147*(VLOOKUP(F147,'Background data'!B$8:G$18,4,FALSE))*(365.25*1*10^-6)),0)</f>
        <v>5.3253449999999996E-3</v>
      </c>
      <c r="M147" s="4">
        <f>IF(I147="Secured",(E147*(VLOOKUP(F147,'Background data'!B$8:H$18,5,FALSE))*(365.25*1*10^-6)),0)</f>
        <v>0.21301379999999995</v>
      </c>
    </row>
    <row r="148" spans="1:13" x14ac:dyDescent="0.3">
      <c r="A148" s="2" t="s">
        <v>707</v>
      </c>
      <c r="B148" s="2" t="s">
        <v>70</v>
      </c>
      <c r="C148" s="3">
        <v>45426</v>
      </c>
      <c r="D148" s="2" t="s">
        <v>5</v>
      </c>
      <c r="E148" s="2">
        <f>VLOOKUP(D148,'Background data'!B$2:E$5,4,FALSE)</f>
        <v>64.8</v>
      </c>
      <c r="F148" s="2" t="s">
        <v>11</v>
      </c>
      <c r="G148" s="10">
        <v>45770</v>
      </c>
      <c r="H148" s="2" t="s">
        <v>395</v>
      </c>
      <c r="I148" s="2" t="str">
        <f t="shared" si="4"/>
        <v>Secured</v>
      </c>
      <c r="J148" s="4">
        <f>IF($I148="Secured",(E148*(VLOOKUP(F148,'Background data'!B$8:D$18,2,FALSE))*(365.25*1*10^-6)),0)</f>
        <v>1.0650689999999999E-2</v>
      </c>
      <c r="K148" s="4">
        <f>IF($I148="Secured",(E148*(VLOOKUP(F148,'Background data'!B$8:D$18,3,FALSE))*(365.25*1*10^-6)),0)</f>
        <v>0.11834099999999999</v>
      </c>
      <c r="L148" s="4">
        <f>IF(I148="Secured",(E148*(VLOOKUP(F148,'Background data'!B$8:G$18,4,FALSE))*(365.25*1*10^-6)),0)</f>
        <v>5.3253449999999996E-3</v>
      </c>
      <c r="M148" s="4">
        <f>IF(I148="Secured",(E148*(VLOOKUP(F148,'Background data'!B$8:H$18,5,FALSE))*(365.25*1*10^-6)),0)</f>
        <v>0.21301379999999995</v>
      </c>
    </row>
    <row r="149" spans="1:13" x14ac:dyDescent="0.3">
      <c r="A149" s="2" t="s">
        <v>1102</v>
      </c>
      <c r="B149" s="2" t="s">
        <v>71</v>
      </c>
      <c r="C149" s="17">
        <v>45455</v>
      </c>
      <c r="D149" s="2" t="s">
        <v>5</v>
      </c>
      <c r="E149" s="2">
        <f>VLOOKUP(D149,'Background data'!B$2:E$5,4,FALSE)</f>
        <v>64.8</v>
      </c>
      <c r="F149" s="2" t="s">
        <v>11</v>
      </c>
      <c r="G149" s="10">
        <v>45770</v>
      </c>
      <c r="H149" s="2" t="s">
        <v>395</v>
      </c>
      <c r="I149" s="2" t="str">
        <f t="shared" si="4"/>
        <v>Secured</v>
      </c>
      <c r="J149" s="4">
        <f>IF($I149="Secured",(E149*(VLOOKUP(F149,'Background data'!B$8:D$18,2,FALSE))*(365.25*1*10^-6)),0)</f>
        <v>1.0650689999999999E-2</v>
      </c>
      <c r="K149" s="4">
        <f>IF($I149="Secured",(E149*(VLOOKUP(F149,'Background data'!B$8:D$18,3,FALSE))*(365.25*1*10^-6)),0)</f>
        <v>0.11834099999999999</v>
      </c>
      <c r="L149" s="4">
        <f>IF(I149="Secured",(E149*(VLOOKUP(F149,'Background data'!B$8:G$18,4,FALSE))*(365.25*1*10^-6)),0)</f>
        <v>5.3253449999999996E-3</v>
      </c>
      <c r="M149" s="4">
        <f>IF(I149="Secured",(E149*(VLOOKUP(F149,'Background data'!B$8:H$18,5,FALSE))*(365.25*1*10^-6)),0)</f>
        <v>0.21301379999999995</v>
      </c>
    </row>
    <row r="150" spans="1:13" x14ac:dyDescent="0.3">
      <c r="A150" s="2" t="s">
        <v>1103</v>
      </c>
      <c r="B150" s="2" t="s">
        <v>72</v>
      </c>
      <c r="C150" s="3">
        <v>45433</v>
      </c>
      <c r="D150" s="2" t="s">
        <v>5</v>
      </c>
      <c r="E150" s="2">
        <f>VLOOKUP(D150,'Background data'!B$2:E$5,4,FALSE)</f>
        <v>64.8</v>
      </c>
      <c r="F150" s="2" t="s">
        <v>11</v>
      </c>
      <c r="G150" s="10">
        <v>45770</v>
      </c>
      <c r="H150" s="2" t="s">
        <v>395</v>
      </c>
      <c r="I150" s="2" t="str">
        <f t="shared" si="4"/>
        <v>Secured</v>
      </c>
      <c r="J150" s="4">
        <f>IF($I150="Secured",(E150*(VLOOKUP(F150,'Background data'!B$8:D$18,2,FALSE))*(365.25*1*10^-6)),0)</f>
        <v>1.0650689999999999E-2</v>
      </c>
      <c r="K150" s="4">
        <f>IF($I150="Secured",(E150*(VLOOKUP(F150,'Background data'!B$8:D$18,3,FALSE))*(365.25*1*10^-6)),0)</f>
        <v>0.11834099999999999</v>
      </c>
      <c r="L150" s="4">
        <f>IF(I150="Secured",(E150*(VLOOKUP(F150,'Background data'!B$8:G$18,4,FALSE))*(365.25*1*10^-6)),0)</f>
        <v>5.3253449999999996E-3</v>
      </c>
      <c r="M150" s="4">
        <f>IF(I150="Secured",(E150*(VLOOKUP(F150,'Background data'!B$8:H$18,5,FALSE))*(365.25*1*10^-6)),0)</f>
        <v>0.21301379999999995</v>
      </c>
    </row>
    <row r="151" spans="1:13" x14ac:dyDescent="0.3">
      <c r="A151" s="2" t="s">
        <v>1104</v>
      </c>
      <c r="B151" s="2" t="s">
        <v>73</v>
      </c>
      <c r="C151" s="17">
        <v>45526</v>
      </c>
      <c r="D151" s="2" t="s">
        <v>5</v>
      </c>
      <c r="E151" s="2">
        <f>VLOOKUP(D151,'Background data'!B$2:E$5,4,FALSE)</f>
        <v>64.8</v>
      </c>
      <c r="F151" s="2" t="s">
        <v>11</v>
      </c>
      <c r="G151" s="10">
        <v>45770</v>
      </c>
      <c r="H151" s="2" t="s">
        <v>395</v>
      </c>
      <c r="I151" s="2" t="str">
        <f t="shared" si="4"/>
        <v>Secured</v>
      </c>
      <c r="J151" s="4">
        <f>IF($I151="Secured",(E151*(VLOOKUP(F151,'Background data'!B$8:D$18,2,FALSE))*(365.25*1*10^-6)),0)</f>
        <v>1.0650689999999999E-2</v>
      </c>
      <c r="K151" s="4">
        <f>IF($I151="Secured",(E151*(VLOOKUP(F151,'Background data'!B$8:D$18,3,FALSE))*(365.25*1*10^-6)),0)</f>
        <v>0.11834099999999999</v>
      </c>
      <c r="L151" s="4">
        <f>IF(I151="Secured",(E151*(VLOOKUP(F151,'Background data'!B$8:G$18,4,FALSE))*(365.25*1*10^-6)),0)</f>
        <v>5.3253449999999996E-3</v>
      </c>
      <c r="M151" s="4">
        <f>IF(I151="Secured",(E151*(VLOOKUP(F151,'Background data'!B$8:H$18,5,FALSE))*(365.25*1*10^-6)),0)</f>
        <v>0.21301379999999995</v>
      </c>
    </row>
    <row r="152" spans="1:13" x14ac:dyDescent="0.3">
      <c r="A152" s="2" t="s">
        <v>1105</v>
      </c>
      <c r="B152" s="2" t="s">
        <v>74</v>
      </c>
      <c r="C152" s="17">
        <v>45456</v>
      </c>
      <c r="D152" s="2" t="s">
        <v>5</v>
      </c>
      <c r="E152" s="2">
        <f>VLOOKUP(D152,'Background data'!B$2:E$5,4,FALSE)</f>
        <v>64.8</v>
      </c>
      <c r="F152" s="2" t="s">
        <v>11</v>
      </c>
      <c r="G152" s="10">
        <v>45770</v>
      </c>
      <c r="H152" s="2" t="s">
        <v>395</v>
      </c>
      <c r="I152" s="2" t="str">
        <f t="shared" si="4"/>
        <v>Secured</v>
      </c>
      <c r="J152" s="4">
        <f>IF($I152="Secured",(E152*(VLOOKUP(F152,'Background data'!B$8:D$18,2,FALSE))*(365.25*1*10^-6)),0)</f>
        <v>1.0650689999999999E-2</v>
      </c>
      <c r="K152" s="4">
        <f>IF($I152="Secured",(E152*(VLOOKUP(F152,'Background data'!B$8:D$18,3,FALSE))*(365.25*1*10^-6)),0)</f>
        <v>0.11834099999999999</v>
      </c>
      <c r="L152" s="4">
        <f>IF(I152="Secured",(E152*(VLOOKUP(F152,'Background data'!B$8:G$18,4,FALSE))*(365.25*1*10^-6)),0)</f>
        <v>5.3253449999999996E-3</v>
      </c>
      <c r="M152" s="4">
        <f>IF(I152="Secured",(E152*(VLOOKUP(F152,'Background data'!B$8:H$18,5,FALSE))*(365.25*1*10^-6)),0)</f>
        <v>0.21301379999999995</v>
      </c>
    </row>
    <row r="153" spans="1:13" x14ac:dyDescent="0.3">
      <c r="A153" s="2" t="s">
        <v>1106</v>
      </c>
      <c r="B153" s="2" t="s">
        <v>74</v>
      </c>
      <c r="C153" s="3">
        <v>45433</v>
      </c>
      <c r="D153" s="2" t="s">
        <v>5</v>
      </c>
      <c r="E153" s="2">
        <f>VLOOKUP(D153,'Background data'!B$2:E$5,4,FALSE)</f>
        <v>64.8</v>
      </c>
      <c r="F153" s="2" t="s">
        <v>11</v>
      </c>
      <c r="G153" s="10">
        <v>45770</v>
      </c>
      <c r="H153" s="2" t="s">
        <v>395</v>
      </c>
      <c r="I153" s="2" t="str">
        <f t="shared" si="4"/>
        <v>Secured</v>
      </c>
      <c r="J153" s="4">
        <f>IF($I153="Secured",(E153*(VLOOKUP(F153,'Background data'!B$8:D$18,2,FALSE))*(365.25*1*10^-6)),0)</f>
        <v>1.0650689999999999E-2</v>
      </c>
      <c r="K153" s="4">
        <f>IF($I153="Secured",(E153*(VLOOKUP(F153,'Background data'!B$8:D$18,3,FALSE))*(365.25*1*10^-6)),0)</f>
        <v>0.11834099999999999</v>
      </c>
      <c r="L153" s="4">
        <f>IF(I153="Secured",(E153*(VLOOKUP(F153,'Background data'!B$8:G$18,4,FALSE))*(365.25*1*10^-6)),0)</f>
        <v>5.3253449999999996E-3</v>
      </c>
      <c r="M153" s="4">
        <f>IF(I153="Secured",(E153*(VLOOKUP(F153,'Background data'!B$8:H$18,5,FALSE))*(365.25*1*10^-6)),0)</f>
        <v>0.21301379999999995</v>
      </c>
    </row>
    <row r="154" spans="1:13" x14ac:dyDescent="0.3">
      <c r="A154" s="2" t="s">
        <v>708</v>
      </c>
      <c r="B154" s="2" t="s">
        <v>75</v>
      </c>
      <c r="C154" s="3">
        <v>45408</v>
      </c>
      <c r="D154" s="2" t="s">
        <v>4</v>
      </c>
      <c r="E154" s="2">
        <f>VLOOKUP(D154,'Background data'!B$2:E$5,4,FALSE)</f>
        <v>47.25</v>
      </c>
      <c r="F154" s="2" t="s">
        <v>11</v>
      </c>
      <c r="G154" s="10">
        <v>45770</v>
      </c>
      <c r="H154" s="2" t="s">
        <v>404</v>
      </c>
      <c r="I154" s="2" t="str">
        <f t="shared" si="4"/>
        <v>Secured</v>
      </c>
      <c r="J154" s="4">
        <f>IF($I154="Secured",(E154*(VLOOKUP(F154,'Background data'!B$8:D$18,2,FALSE))*(365.25*1*10^-6)),0)</f>
        <v>7.7661281249999988E-3</v>
      </c>
      <c r="K154" s="4">
        <f>IF($I154="Secured",(E154*(VLOOKUP(F154,'Background data'!B$8:D$18,3,FALSE))*(365.25*1*10^-6)),0)</f>
        <v>8.6290312499999994E-2</v>
      </c>
      <c r="L154" s="4">
        <f>IF(I154="Secured",(E154*(VLOOKUP(F154,'Background data'!B$8:G$18,4,FALSE))*(365.25*1*10^-6)),0)</f>
        <v>3.8830640624999994E-3</v>
      </c>
      <c r="M154" s="4">
        <f>IF(I154="Secured",(E154*(VLOOKUP(F154,'Background data'!B$8:H$18,5,FALSE))*(365.25*1*10^-6)),0)</f>
        <v>0.15532256249999998</v>
      </c>
    </row>
    <row r="155" spans="1:13" x14ac:dyDescent="0.3">
      <c r="A155" s="2" t="s">
        <v>709</v>
      </c>
      <c r="B155" s="2" t="s">
        <v>75</v>
      </c>
      <c r="C155" s="3">
        <v>45412</v>
      </c>
      <c r="D155" s="2" t="s">
        <v>5</v>
      </c>
      <c r="E155" s="2">
        <f>VLOOKUP(D155,'Background data'!B$2:E$5,4,FALSE)</f>
        <v>64.8</v>
      </c>
      <c r="F155" s="2" t="s">
        <v>11</v>
      </c>
      <c r="G155" s="10">
        <v>45770</v>
      </c>
      <c r="H155" s="2" t="s">
        <v>395</v>
      </c>
      <c r="I155" s="2" t="str">
        <f t="shared" si="4"/>
        <v>Secured</v>
      </c>
      <c r="J155" s="4">
        <f>IF($I155="Secured",(E155*(VLOOKUP(F155,'Background data'!B$8:D$18,2,FALSE))*(365.25*1*10^-6)),0)</f>
        <v>1.0650689999999999E-2</v>
      </c>
      <c r="K155" s="4">
        <f>IF($I155="Secured",(E155*(VLOOKUP(F155,'Background data'!B$8:D$18,3,FALSE))*(365.25*1*10^-6)),0)</f>
        <v>0.11834099999999999</v>
      </c>
      <c r="L155" s="4">
        <f>IF(I155="Secured",(E155*(VLOOKUP(F155,'Background data'!B$8:G$18,4,FALSE))*(365.25*1*10^-6)),0)</f>
        <v>5.3253449999999996E-3</v>
      </c>
      <c r="M155" s="4">
        <f>IF(I155="Secured",(E155*(VLOOKUP(F155,'Background data'!B$8:H$18,5,FALSE))*(365.25*1*10^-6)),0)</f>
        <v>0.21301379999999995</v>
      </c>
    </row>
    <row r="156" spans="1:13" x14ac:dyDescent="0.3">
      <c r="A156" s="2" t="s">
        <v>710</v>
      </c>
      <c r="B156" s="2" t="s">
        <v>76</v>
      </c>
      <c r="C156" s="3">
        <v>45407</v>
      </c>
      <c r="D156" s="2" t="s">
        <v>5</v>
      </c>
      <c r="E156" s="2">
        <f>VLOOKUP(D156,'Background data'!B$2:E$5,4,FALSE)</f>
        <v>64.8</v>
      </c>
      <c r="F156" s="2" t="s">
        <v>11</v>
      </c>
      <c r="G156" s="10">
        <v>45770</v>
      </c>
      <c r="H156" s="2" t="s">
        <v>395</v>
      </c>
      <c r="I156" s="2" t="str">
        <f t="shared" si="4"/>
        <v>Secured</v>
      </c>
      <c r="J156" s="4">
        <f>IF($I156="Secured",(E156*(VLOOKUP(F156,'Background data'!B$8:D$18,2,FALSE))*(365.25*1*10^-6)),0)</f>
        <v>1.0650689999999999E-2</v>
      </c>
      <c r="K156" s="4">
        <f>IF($I156="Secured",(E156*(VLOOKUP(F156,'Background data'!B$8:D$18,3,FALSE))*(365.25*1*10^-6)),0)</f>
        <v>0.11834099999999999</v>
      </c>
      <c r="L156" s="4">
        <f>IF(I156="Secured",(E156*(VLOOKUP(F156,'Background data'!B$8:G$18,4,FALSE))*(365.25*1*10^-6)),0)</f>
        <v>5.3253449999999996E-3</v>
      </c>
      <c r="M156" s="4">
        <f>IF(I156="Secured",(E156*(VLOOKUP(F156,'Background data'!B$8:H$18,5,FALSE))*(365.25*1*10^-6)),0)</f>
        <v>0.21301379999999995</v>
      </c>
    </row>
    <row r="157" spans="1:13" x14ac:dyDescent="0.3">
      <c r="A157" s="2" t="s">
        <v>711</v>
      </c>
      <c r="B157" s="2" t="s">
        <v>76</v>
      </c>
      <c r="C157" s="3">
        <v>45407</v>
      </c>
      <c r="D157" s="2" t="s">
        <v>4</v>
      </c>
      <c r="E157" s="2">
        <f>VLOOKUP(D157,'Background data'!B$2:E$5,4,FALSE)</f>
        <v>47.25</v>
      </c>
      <c r="F157" s="2" t="s">
        <v>11</v>
      </c>
      <c r="G157" s="10">
        <v>45770</v>
      </c>
      <c r="H157" s="2" t="s">
        <v>404</v>
      </c>
      <c r="I157" s="2" t="str">
        <f t="shared" si="4"/>
        <v>Secured</v>
      </c>
      <c r="J157" s="4">
        <f>IF($I157="Secured",(E157*(VLOOKUP(F157,'Background data'!B$8:D$18,2,FALSE))*(365.25*1*10^-6)),0)</f>
        <v>7.7661281249999988E-3</v>
      </c>
      <c r="K157" s="4">
        <f>IF($I157="Secured",(E157*(VLOOKUP(F157,'Background data'!B$8:D$18,3,FALSE))*(365.25*1*10^-6)),0)</f>
        <v>8.6290312499999994E-2</v>
      </c>
      <c r="L157" s="4">
        <f>IF(I157="Secured",(E157*(VLOOKUP(F157,'Background data'!B$8:G$18,4,FALSE))*(365.25*1*10^-6)),0)</f>
        <v>3.8830640624999994E-3</v>
      </c>
      <c r="M157" s="4">
        <f>IF(I157="Secured",(E157*(VLOOKUP(F157,'Background data'!B$8:H$18,5,FALSE))*(365.25*1*10^-6)),0)</f>
        <v>0.15532256249999998</v>
      </c>
    </row>
    <row r="158" spans="1:13" x14ac:dyDescent="0.3">
      <c r="A158" s="2" t="s">
        <v>712</v>
      </c>
      <c r="B158" s="2" t="s">
        <v>76</v>
      </c>
      <c r="C158" s="3">
        <v>45412</v>
      </c>
      <c r="D158" s="2" t="s">
        <v>4</v>
      </c>
      <c r="E158" s="2">
        <f>VLOOKUP(D158,'Background data'!B$2:E$5,4,FALSE)</f>
        <v>47.25</v>
      </c>
      <c r="F158" s="2" t="s">
        <v>11</v>
      </c>
      <c r="G158" s="10">
        <v>45770</v>
      </c>
      <c r="H158" s="2" t="s">
        <v>404</v>
      </c>
      <c r="I158" s="2" t="str">
        <f t="shared" si="4"/>
        <v>Secured</v>
      </c>
      <c r="J158" s="4">
        <f>IF($I158="Secured",(E158*(VLOOKUP(F158,'Background data'!B$8:D$18,2,FALSE))*(365.25*1*10^-6)),0)</f>
        <v>7.7661281249999988E-3</v>
      </c>
      <c r="K158" s="4">
        <f>IF($I158="Secured",(E158*(VLOOKUP(F158,'Background data'!B$8:D$18,3,FALSE))*(365.25*1*10^-6)),0)</f>
        <v>8.6290312499999994E-2</v>
      </c>
      <c r="L158" s="4">
        <f>IF(I158="Secured",(E158*(VLOOKUP(F158,'Background data'!B$8:G$18,4,FALSE))*(365.25*1*10^-6)),0)</f>
        <v>3.8830640624999994E-3</v>
      </c>
      <c r="M158" s="4">
        <f>IF(I158="Secured",(E158*(VLOOKUP(F158,'Background data'!B$8:H$18,5,FALSE))*(365.25*1*10^-6)),0)</f>
        <v>0.15532256249999998</v>
      </c>
    </row>
    <row r="159" spans="1:13" x14ac:dyDescent="0.3">
      <c r="A159" s="2" t="s">
        <v>713</v>
      </c>
      <c r="B159" s="2" t="s">
        <v>76</v>
      </c>
      <c r="C159" s="3">
        <v>45420</v>
      </c>
      <c r="D159" s="2" t="s">
        <v>4</v>
      </c>
      <c r="E159" s="2">
        <f>VLOOKUP(D159,'Background data'!B$2:E$5,4,FALSE)</f>
        <v>47.25</v>
      </c>
      <c r="F159" s="2" t="s">
        <v>11</v>
      </c>
      <c r="G159" s="10">
        <v>45770</v>
      </c>
      <c r="H159" s="2" t="s">
        <v>404</v>
      </c>
      <c r="I159" s="2" t="str">
        <f t="shared" si="4"/>
        <v>Secured</v>
      </c>
      <c r="J159" s="4">
        <f>IF($I159="Secured",(E159*(VLOOKUP(F159,'Background data'!B$8:D$18,2,FALSE))*(365.25*1*10^-6)),0)</f>
        <v>7.7661281249999988E-3</v>
      </c>
      <c r="K159" s="4">
        <f>IF($I159="Secured",(E159*(VLOOKUP(F159,'Background data'!B$8:D$18,3,FALSE))*(365.25*1*10^-6)),0)</f>
        <v>8.6290312499999994E-2</v>
      </c>
      <c r="L159" s="4">
        <f>IF(I159="Secured",(E159*(VLOOKUP(F159,'Background data'!B$8:G$18,4,FALSE))*(365.25*1*10^-6)),0)</f>
        <v>3.8830640624999994E-3</v>
      </c>
      <c r="M159" s="4">
        <f>IF(I159="Secured",(E159*(VLOOKUP(F159,'Background data'!B$8:H$18,5,FALSE))*(365.25*1*10^-6)),0)</f>
        <v>0.15532256249999998</v>
      </c>
    </row>
    <row r="160" spans="1:13" x14ac:dyDescent="0.3">
      <c r="A160" s="2" t="s">
        <v>714</v>
      </c>
      <c r="B160" s="2" t="s">
        <v>76</v>
      </c>
      <c r="C160" s="3">
        <v>45427</v>
      </c>
      <c r="D160" s="2" t="s">
        <v>4</v>
      </c>
      <c r="E160" s="2">
        <f>VLOOKUP(D160,'Background data'!B$2:E$5,4,FALSE)</f>
        <v>47.25</v>
      </c>
      <c r="F160" s="2" t="s">
        <v>11</v>
      </c>
      <c r="G160" s="10">
        <v>45770</v>
      </c>
      <c r="H160" s="2" t="s">
        <v>404</v>
      </c>
      <c r="I160" s="2" t="str">
        <f t="shared" si="4"/>
        <v>Secured</v>
      </c>
      <c r="J160" s="4">
        <f>IF($I160="Secured",(E160*(VLOOKUP(F160,'Background data'!B$8:D$18,2,FALSE))*(365.25*1*10^-6)),0)</f>
        <v>7.7661281249999988E-3</v>
      </c>
      <c r="K160" s="4">
        <f>IF($I160="Secured",(E160*(VLOOKUP(F160,'Background data'!B$8:D$18,3,FALSE))*(365.25*1*10^-6)),0)</f>
        <v>8.6290312499999994E-2</v>
      </c>
      <c r="L160" s="4">
        <f>IF(I160="Secured",(E160*(VLOOKUP(F160,'Background data'!B$8:G$18,4,FALSE))*(365.25*1*10^-6)),0)</f>
        <v>3.8830640624999994E-3</v>
      </c>
      <c r="M160" s="4">
        <f>IF(I160="Secured",(E160*(VLOOKUP(F160,'Background data'!B$8:H$18,5,FALSE))*(365.25*1*10^-6)),0)</f>
        <v>0.15532256249999998</v>
      </c>
    </row>
    <row r="161" spans="1:13" x14ac:dyDescent="0.3">
      <c r="A161" s="2" t="s">
        <v>715</v>
      </c>
      <c r="B161" s="2" t="s">
        <v>76</v>
      </c>
      <c r="C161" s="3">
        <v>45407</v>
      </c>
      <c r="D161" s="2" t="s">
        <v>4</v>
      </c>
      <c r="E161" s="2">
        <f>VLOOKUP(D161,'Background data'!B$2:E$5,4,FALSE)</f>
        <v>47.25</v>
      </c>
      <c r="F161" s="2" t="s">
        <v>11</v>
      </c>
      <c r="G161" s="10">
        <v>45770</v>
      </c>
      <c r="H161" s="2" t="s">
        <v>404</v>
      </c>
      <c r="I161" s="2" t="str">
        <f t="shared" si="4"/>
        <v>Secured</v>
      </c>
      <c r="J161" s="4">
        <f>IF($I161="Secured",(E161*(VLOOKUP(F161,'Background data'!B$8:D$18,2,FALSE))*(365.25*1*10^-6)),0)</f>
        <v>7.7661281249999988E-3</v>
      </c>
      <c r="K161" s="4">
        <f>IF($I161="Secured",(E161*(VLOOKUP(F161,'Background data'!B$8:D$18,3,FALSE))*(365.25*1*10^-6)),0)</f>
        <v>8.6290312499999994E-2</v>
      </c>
      <c r="L161" s="4">
        <f>IF(I161="Secured",(E161*(VLOOKUP(F161,'Background data'!B$8:G$18,4,FALSE))*(365.25*1*10^-6)),0)</f>
        <v>3.8830640624999994E-3</v>
      </c>
      <c r="M161" s="4">
        <f>IF(I161="Secured",(E161*(VLOOKUP(F161,'Background data'!B$8:H$18,5,FALSE))*(365.25*1*10^-6)),0)</f>
        <v>0.15532256249999998</v>
      </c>
    </row>
    <row r="162" spans="1:13" x14ac:dyDescent="0.3">
      <c r="A162" s="2" t="s">
        <v>1107</v>
      </c>
      <c r="B162" s="2" t="s">
        <v>76</v>
      </c>
      <c r="C162" s="17">
        <v>45456</v>
      </c>
      <c r="D162" s="2" t="s">
        <v>4</v>
      </c>
      <c r="E162" s="2">
        <f>VLOOKUP(D162,'Background data'!B$2:E$5,4,FALSE)</f>
        <v>47.25</v>
      </c>
      <c r="F162" s="2" t="s">
        <v>11</v>
      </c>
      <c r="G162" s="10">
        <v>45770</v>
      </c>
      <c r="H162" s="2" t="s">
        <v>404</v>
      </c>
      <c r="I162" s="2" t="str">
        <f t="shared" si="4"/>
        <v>Secured</v>
      </c>
      <c r="J162" s="4">
        <f>IF($I162="Secured",(E162*(VLOOKUP(F162,'Background data'!B$8:D$18,2,FALSE))*(365.25*1*10^-6)),0)</f>
        <v>7.7661281249999988E-3</v>
      </c>
      <c r="K162" s="4">
        <f>IF($I162="Secured",(E162*(VLOOKUP(F162,'Background data'!B$8:D$18,3,FALSE))*(365.25*1*10^-6)),0)</f>
        <v>8.6290312499999994E-2</v>
      </c>
      <c r="L162" s="4">
        <f>IF(I162="Secured",(E162*(VLOOKUP(F162,'Background data'!B$8:G$18,4,FALSE))*(365.25*1*10^-6)),0)</f>
        <v>3.8830640624999994E-3</v>
      </c>
      <c r="M162" s="4">
        <f>IF(I162="Secured",(E162*(VLOOKUP(F162,'Background data'!B$8:H$18,5,FALSE))*(365.25*1*10^-6)),0)</f>
        <v>0.15532256249999998</v>
      </c>
    </row>
    <row r="163" spans="1:13" x14ac:dyDescent="0.3">
      <c r="A163" s="2" t="s">
        <v>716</v>
      </c>
      <c r="B163" s="2" t="s">
        <v>77</v>
      </c>
      <c r="C163" s="3">
        <v>45412</v>
      </c>
      <c r="D163" s="2" t="s">
        <v>4</v>
      </c>
      <c r="E163" s="2">
        <f>VLOOKUP(D163,'Background data'!B$2:E$5,4,FALSE)</f>
        <v>47.25</v>
      </c>
      <c r="F163" s="2" t="s">
        <v>11</v>
      </c>
      <c r="G163" s="10">
        <v>45770</v>
      </c>
      <c r="H163" s="2" t="s">
        <v>404</v>
      </c>
      <c r="I163" s="2" t="str">
        <f t="shared" si="4"/>
        <v>Secured</v>
      </c>
      <c r="J163" s="4">
        <f>IF($I163="Secured",(E163*(VLOOKUP(F163,'Background data'!B$8:D$18,2,FALSE))*(365.25*1*10^-6)),0)</f>
        <v>7.7661281249999988E-3</v>
      </c>
      <c r="K163" s="4">
        <f>IF($I163="Secured",(E163*(VLOOKUP(F163,'Background data'!B$8:D$18,3,FALSE))*(365.25*1*10^-6)),0)</f>
        <v>8.6290312499999994E-2</v>
      </c>
      <c r="L163" s="4">
        <f>IF(I163="Secured",(E163*(VLOOKUP(F163,'Background data'!B$8:G$18,4,FALSE))*(365.25*1*10^-6)),0)</f>
        <v>3.8830640624999994E-3</v>
      </c>
      <c r="M163" s="4">
        <f>IF(I163="Secured",(E163*(VLOOKUP(F163,'Background data'!B$8:H$18,5,FALSE))*(365.25*1*10^-6)),0)</f>
        <v>0.15532256249999998</v>
      </c>
    </row>
    <row r="164" spans="1:13" x14ac:dyDescent="0.3">
      <c r="A164" s="2" t="s">
        <v>1108</v>
      </c>
      <c r="B164" s="2" t="s">
        <v>77</v>
      </c>
      <c r="C164" s="17">
        <v>45527</v>
      </c>
      <c r="D164" s="2" t="s">
        <v>5</v>
      </c>
      <c r="E164" s="2">
        <f>VLOOKUP(D164,'Background data'!B$2:E$5,4,FALSE)</f>
        <v>64.8</v>
      </c>
      <c r="F164" s="2" t="s">
        <v>11</v>
      </c>
      <c r="G164" s="10">
        <v>45770</v>
      </c>
      <c r="H164" s="2" t="s">
        <v>395</v>
      </c>
      <c r="I164" s="2" t="str">
        <f t="shared" si="4"/>
        <v>Secured</v>
      </c>
      <c r="J164" s="4">
        <f>IF($I164="Secured",(E164*(VLOOKUP(F164,'Background data'!B$8:D$18,2,FALSE))*(365.25*1*10^-6)),0)</f>
        <v>1.0650689999999999E-2</v>
      </c>
      <c r="K164" s="4">
        <f>IF($I164="Secured",(E164*(VLOOKUP(F164,'Background data'!B$8:D$18,3,FALSE))*(365.25*1*10^-6)),0)</f>
        <v>0.11834099999999999</v>
      </c>
      <c r="L164" s="4">
        <f>IF(I164="Secured",(E164*(VLOOKUP(F164,'Background data'!B$8:G$18,4,FALSE))*(365.25*1*10^-6)),0)</f>
        <v>5.3253449999999996E-3</v>
      </c>
      <c r="M164" s="4">
        <f>IF(I164="Secured",(E164*(VLOOKUP(F164,'Background data'!B$8:H$18,5,FALSE))*(365.25*1*10^-6)),0)</f>
        <v>0.21301379999999995</v>
      </c>
    </row>
    <row r="165" spans="1:13" x14ac:dyDescent="0.3">
      <c r="A165" s="2" t="s">
        <v>717</v>
      </c>
      <c r="B165" s="2" t="s">
        <v>77</v>
      </c>
      <c r="C165" s="3">
        <v>45425</v>
      </c>
      <c r="D165" s="2" t="s">
        <v>4</v>
      </c>
      <c r="E165" s="2">
        <f>VLOOKUP(D165,'Background data'!B$2:E$5,4,FALSE)</f>
        <v>47.25</v>
      </c>
      <c r="F165" s="2" t="s">
        <v>11</v>
      </c>
      <c r="G165" s="10">
        <v>45770</v>
      </c>
      <c r="H165" s="2" t="s">
        <v>404</v>
      </c>
      <c r="I165" s="2" t="str">
        <f t="shared" si="4"/>
        <v>Secured</v>
      </c>
      <c r="J165" s="4">
        <f>IF($I165="Secured",(E165*(VLOOKUP(F165,'Background data'!B$8:D$18,2,FALSE))*(365.25*1*10^-6)),0)</f>
        <v>7.7661281249999988E-3</v>
      </c>
      <c r="K165" s="4">
        <f>IF($I165="Secured",(E165*(VLOOKUP(F165,'Background data'!B$8:D$18,3,FALSE))*(365.25*1*10^-6)),0)</f>
        <v>8.6290312499999994E-2</v>
      </c>
      <c r="L165" s="4">
        <f>IF(I165="Secured",(E165*(VLOOKUP(F165,'Background data'!B$8:G$18,4,FALSE))*(365.25*1*10^-6)),0)</f>
        <v>3.8830640624999994E-3</v>
      </c>
      <c r="M165" s="4">
        <f>IF(I165="Secured",(E165*(VLOOKUP(F165,'Background data'!B$8:H$18,5,FALSE))*(365.25*1*10^-6)),0)</f>
        <v>0.15532256249999998</v>
      </c>
    </row>
    <row r="166" spans="1:13" x14ac:dyDescent="0.3">
      <c r="A166" s="2" t="s">
        <v>718</v>
      </c>
      <c r="B166" s="2" t="s">
        <v>77</v>
      </c>
      <c r="C166" s="3">
        <v>45412</v>
      </c>
      <c r="D166" s="2" t="s">
        <v>4</v>
      </c>
      <c r="E166" s="2">
        <f>VLOOKUP(D166,'Background data'!B$2:E$5,4,FALSE)</f>
        <v>47.25</v>
      </c>
      <c r="F166" s="2" t="s">
        <v>11</v>
      </c>
      <c r="G166" s="10">
        <v>45770</v>
      </c>
      <c r="H166" s="2" t="s">
        <v>404</v>
      </c>
      <c r="I166" s="2" t="str">
        <f t="shared" si="4"/>
        <v>Secured</v>
      </c>
      <c r="J166" s="4">
        <f>IF($I166="Secured",(E166*(VLOOKUP(F166,'Background data'!B$8:D$18,2,FALSE))*(365.25*1*10^-6)),0)</f>
        <v>7.7661281249999988E-3</v>
      </c>
      <c r="K166" s="4">
        <f>IF($I166="Secured",(E166*(VLOOKUP(F166,'Background data'!B$8:D$18,3,FALSE))*(365.25*1*10^-6)),0)</f>
        <v>8.6290312499999994E-2</v>
      </c>
      <c r="L166" s="4">
        <f>IF(I166="Secured",(E166*(VLOOKUP(F166,'Background data'!B$8:G$18,4,FALSE))*(365.25*1*10^-6)),0)</f>
        <v>3.8830640624999994E-3</v>
      </c>
      <c r="M166" s="4">
        <f>IF(I166="Secured",(E166*(VLOOKUP(F166,'Background data'!B$8:H$18,5,FALSE))*(365.25*1*10^-6)),0)</f>
        <v>0.15532256249999998</v>
      </c>
    </row>
    <row r="167" spans="1:13" x14ac:dyDescent="0.3">
      <c r="A167" s="2" t="s">
        <v>1109</v>
      </c>
      <c r="B167" s="2" t="s">
        <v>77</v>
      </c>
      <c r="C167" s="17">
        <v>45527</v>
      </c>
      <c r="D167" s="2" t="s">
        <v>5</v>
      </c>
      <c r="E167" s="2">
        <f>VLOOKUP(D167,'Background data'!B$2:E$5,4,FALSE)</f>
        <v>64.8</v>
      </c>
      <c r="F167" s="2" t="s">
        <v>11</v>
      </c>
      <c r="G167" s="10">
        <v>45770</v>
      </c>
      <c r="H167" s="2" t="s">
        <v>395</v>
      </c>
      <c r="I167" s="2" t="str">
        <f t="shared" si="4"/>
        <v>Secured</v>
      </c>
      <c r="J167" s="4">
        <f>IF($I167="Secured",(E167*(VLOOKUP(F167,'Background data'!B$8:D$18,2,FALSE))*(365.25*1*10^-6)),0)</f>
        <v>1.0650689999999999E-2</v>
      </c>
      <c r="K167" s="4">
        <f>IF($I167="Secured",(E167*(VLOOKUP(F167,'Background data'!B$8:D$18,3,FALSE))*(365.25*1*10^-6)),0)</f>
        <v>0.11834099999999999</v>
      </c>
      <c r="L167" s="4">
        <f>IF(I167="Secured",(E167*(VLOOKUP(F167,'Background data'!B$8:G$18,4,FALSE))*(365.25*1*10^-6)),0)</f>
        <v>5.3253449999999996E-3</v>
      </c>
      <c r="M167" s="4">
        <f>IF(I167="Secured",(E167*(VLOOKUP(F167,'Background data'!B$8:H$18,5,FALSE))*(365.25*1*10^-6)),0)</f>
        <v>0.21301379999999995</v>
      </c>
    </row>
    <row r="168" spans="1:13" x14ac:dyDescent="0.3">
      <c r="A168" s="2" t="s">
        <v>719</v>
      </c>
      <c r="B168" s="2" t="s">
        <v>78</v>
      </c>
      <c r="C168" s="3">
        <v>45407</v>
      </c>
      <c r="D168" s="2" t="s">
        <v>5</v>
      </c>
      <c r="E168" s="2">
        <f>VLOOKUP(D168,'Background data'!B$2:E$5,4,FALSE)</f>
        <v>64.8</v>
      </c>
      <c r="F168" s="2" t="s">
        <v>11</v>
      </c>
      <c r="G168" s="10">
        <v>45770</v>
      </c>
      <c r="H168" s="2" t="s">
        <v>395</v>
      </c>
      <c r="I168" s="2" t="str">
        <f t="shared" si="4"/>
        <v>Secured</v>
      </c>
      <c r="J168" s="4">
        <f>IF($I168="Secured",(E168*(VLOOKUP(F168,'Background data'!B$8:D$18,2,FALSE))*(365.25*1*10^-6)),0)</f>
        <v>1.0650689999999999E-2</v>
      </c>
      <c r="K168" s="4">
        <f>IF($I168="Secured",(E168*(VLOOKUP(F168,'Background data'!B$8:D$18,3,FALSE))*(365.25*1*10^-6)),0)</f>
        <v>0.11834099999999999</v>
      </c>
      <c r="L168" s="4">
        <f>IF(I168="Secured",(E168*(VLOOKUP(F168,'Background data'!B$8:G$18,4,FALSE))*(365.25*1*10^-6)),0)</f>
        <v>5.3253449999999996E-3</v>
      </c>
      <c r="M168" s="4">
        <f>IF(I168="Secured",(E168*(VLOOKUP(F168,'Background data'!B$8:H$18,5,FALSE))*(365.25*1*10^-6)),0)</f>
        <v>0.21301379999999995</v>
      </c>
    </row>
    <row r="169" spans="1:13" x14ac:dyDescent="0.3">
      <c r="A169" s="2" t="s">
        <v>720</v>
      </c>
      <c r="B169" s="2" t="s">
        <v>79</v>
      </c>
      <c r="C169" s="3">
        <v>45408</v>
      </c>
      <c r="D169" s="2" t="s">
        <v>4</v>
      </c>
      <c r="E169" s="2">
        <f>VLOOKUP(D169,'Background data'!B$2:E$5,4,FALSE)</f>
        <v>47.25</v>
      </c>
      <c r="F169" s="2" t="s">
        <v>11</v>
      </c>
      <c r="G169" s="10">
        <v>45770</v>
      </c>
      <c r="H169" s="2" t="s">
        <v>404</v>
      </c>
      <c r="I169" s="2" t="str">
        <f t="shared" si="4"/>
        <v>Secured</v>
      </c>
      <c r="J169" s="4">
        <f>IF($I169="Secured",(E169*(VLOOKUP(F169,'Background data'!B$8:D$18,2,FALSE))*(365.25*1*10^-6)),0)</f>
        <v>7.7661281249999988E-3</v>
      </c>
      <c r="K169" s="4">
        <f>IF($I169="Secured",(E169*(VLOOKUP(F169,'Background data'!B$8:D$18,3,FALSE))*(365.25*1*10^-6)),0)</f>
        <v>8.6290312499999994E-2</v>
      </c>
      <c r="L169" s="4">
        <f>IF(I169="Secured",(E169*(VLOOKUP(F169,'Background data'!B$8:G$18,4,FALSE))*(365.25*1*10^-6)),0)</f>
        <v>3.8830640624999994E-3</v>
      </c>
      <c r="M169" s="4">
        <f>IF(I169="Secured",(E169*(VLOOKUP(F169,'Background data'!B$8:H$18,5,FALSE))*(365.25*1*10^-6)),0)</f>
        <v>0.15532256249999998</v>
      </c>
    </row>
    <row r="170" spans="1:13" x14ac:dyDescent="0.3">
      <c r="A170" s="2" t="s">
        <v>721</v>
      </c>
      <c r="B170" s="2" t="s">
        <v>79</v>
      </c>
      <c r="C170" s="3">
        <v>45446</v>
      </c>
      <c r="D170" s="2" t="s">
        <v>5</v>
      </c>
      <c r="E170" s="2">
        <f>VLOOKUP(D170,'Background data'!B$2:E$5,4,FALSE)</f>
        <v>64.8</v>
      </c>
      <c r="F170" s="2" t="s">
        <v>11</v>
      </c>
      <c r="G170" s="10">
        <v>45770</v>
      </c>
      <c r="H170" s="2" t="s">
        <v>395</v>
      </c>
      <c r="I170" s="2" t="str">
        <f t="shared" si="4"/>
        <v>Secured</v>
      </c>
      <c r="J170" s="4">
        <f>IF($I170="Secured",(E170*(VLOOKUP(F170,'Background data'!B$8:D$18,2,FALSE))*(365.25*1*10^-6)),0)</f>
        <v>1.0650689999999999E-2</v>
      </c>
      <c r="K170" s="4">
        <f>IF($I170="Secured",(E170*(VLOOKUP(F170,'Background data'!B$8:D$18,3,FALSE))*(365.25*1*10^-6)),0)</f>
        <v>0.11834099999999999</v>
      </c>
      <c r="L170" s="4">
        <f>IF(I170="Secured",(E170*(VLOOKUP(F170,'Background data'!B$8:G$18,4,FALSE))*(365.25*1*10^-6)),0)</f>
        <v>5.3253449999999996E-3</v>
      </c>
      <c r="M170" s="4">
        <f>IF(I170="Secured",(E170*(VLOOKUP(F170,'Background data'!B$8:H$18,5,FALSE))*(365.25*1*10^-6)),0)</f>
        <v>0.21301379999999995</v>
      </c>
    </row>
    <row r="171" spans="1:13" x14ac:dyDescent="0.3">
      <c r="A171" s="2" t="s">
        <v>722</v>
      </c>
      <c r="B171" s="2" t="s">
        <v>79</v>
      </c>
      <c r="C171" s="3">
        <v>45408</v>
      </c>
      <c r="D171" s="2" t="s">
        <v>5</v>
      </c>
      <c r="E171" s="2">
        <f>VLOOKUP(D171,'Background data'!B$2:E$5,4,FALSE)</f>
        <v>64.8</v>
      </c>
      <c r="F171" s="2" t="s">
        <v>11</v>
      </c>
      <c r="G171" s="10">
        <v>45770</v>
      </c>
      <c r="H171" s="2" t="s">
        <v>395</v>
      </c>
      <c r="I171" s="2" t="str">
        <f t="shared" si="4"/>
        <v>Secured</v>
      </c>
      <c r="J171" s="4">
        <f>IF($I171="Secured",(E171*(VLOOKUP(F171,'Background data'!B$8:D$18,2,FALSE))*(365.25*1*10^-6)),0)</f>
        <v>1.0650689999999999E-2</v>
      </c>
      <c r="K171" s="4">
        <f>IF($I171="Secured",(E171*(VLOOKUP(F171,'Background data'!B$8:D$18,3,FALSE))*(365.25*1*10^-6)),0)</f>
        <v>0.11834099999999999</v>
      </c>
      <c r="L171" s="4">
        <f>IF(I171="Secured",(E171*(VLOOKUP(F171,'Background data'!B$8:G$18,4,FALSE))*(365.25*1*10^-6)),0)</f>
        <v>5.3253449999999996E-3</v>
      </c>
      <c r="M171" s="4">
        <f>IF(I171="Secured",(E171*(VLOOKUP(F171,'Background data'!B$8:H$18,5,FALSE))*(365.25*1*10^-6)),0)</f>
        <v>0.21301379999999995</v>
      </c>
    </row>
    <row r="172" spans="1:13" x14ac:dyDescent="0.3">
      <c r="A172" s="2" t="s">
        <v>723</v>
      </c>
      <c r="B172" s="2" t="s">
        <v>79</v>
      </c>
      <c r="C172" s="3">
        <v>45407</v>
      </c>
      <c r="D172" s="2" t="s">
        <v>4</v>
      </c>
      <c r="E172" s="2">
        <f>VLOOKUP(D172,'Background data'!B$2:E$5,4,FALSE)</f>
        <v>47.25</v>
      </c>
      <c r="F172" s="2" t="s">
        <v>11</v>
      </c>
      <c r="G172" s="10">
        <v>45770</v>
      </c>
      <c r="H172" s="2" t="s">
        <v>404</v>
      </c>
      <c r="I172" s="2" t="str">
        <f t="shared" si="4"/>
        <v>Secured</v>
      </c>
      <c r="J172" s="4">
        <f>IF($I172="Secured",(E172*(VLOOKUP(F172,'Background data'!B$8:D$18,2,FALSE))*(365.25*1*10^-6)),0)</f>
        <v>7.7661281249999988E-3</v>
      </c>
      <c r="K172" s="4">
        <f>IF($I172="Secured",(E172*(VLOOKUP(F172,'Background data'!B$8:D$18,3,FALSE))*(365.25*1*10^-6)),0)</f>
        <v>8.6290312499999994E-2</v>
      </c>
      <c r="L172" s="4">
        <f>IF(I172="Secured",(E172*(VLOOKUP(F172,'Background data'!B$8:G$18,4,FALSE))*(365.25*1*10^-6)),0)</f>
        <v>3.8830640624999994E-3</v>
      </c>
      <c r="M172" s="4">
        <f>IF(I172="Secured",(E172*(VLOOKUP(F172,'Background data'!B$8:H$18,5,FALSE))*(365.25*1*10^-6)),0)</f>
        <v>0.15532256249999998</v>
      </c>
    </row>
    <row r="173" spans="1:13" x14ac:dyDescent="0.3">
      <c r="A173" s="2" t="s">
        <v>1110</v>
      </c>
      <c r="B173" s="2" t="s">
        <v>79</v>
      </c>
      <c r="C173" s="17">
        <v>45456</v>
      </c>
      <c r="D173" s="2" t="s">
        <v>4</v>
      </c>
      <c r="E173" s="2">
        <f>VLOOKUP(D173,'Background data'!B$2:E$5,4,FALSE)</f>
        <v>47.25</v>
      </c>
      <c r="F173" s="2" t="s">
        <v>11</v>
      </c>
      <c r="G173" s="10">
        <v>45770</v>
      </c>
      <c r="H173" s="2" t="s">
        <v>404</v>
      </c>
      <c r="I173" s="2" t="str">
        <f t="shared" si="4"/>
        <v>Secured</v>
      </c>
      <c r="J173" s="4">
        <f>IF($I173="Secured",(E173*(VLOOKUP(F173,'Background data'!B$8:D$18,2,FALSE))*(365.25*1*10^-6)),0)</f>
        <v>7.7661281249999988E-3</v>
      </c>
      <c r="K173" s="4">
        <f>IF($I173="Secured",(E173*(VLOOKUP(F173,'Background data'!B$8:D$18,3,FALSE))*(365.25*1*10^-6)),0)</f>
        <v>8.6290312499999994E-2</v>
      </c>
      <c r="L173" s="4">
        <f>IF(I173="Secured",(E173*(VLOOKUP(F173,'Background data'!B$8:G$18,4,FALSE))*(365.25*1*10^-6)),0)</f>
        <v>3.8830640624999994E-3</v>
      </c>
      <c r="M173" s="4">
        <f>IF(I173="Secured",(E173*(VLOOKUP(F173,'Background data'!B$8:H$18,5,FALSE))*(365.25*1*10^-6)),0)</f>
        <v>0.15532256249999998</v>
      </c>
    </row>
    <row r="174" spans="1:13" x14ac:dyDescent="0.3">
      <c r="A174" s="2" t="s">
        <v>724</v>
      </c>
      <c r="B174" s="2" t="s">
        <v>80</v>
      </c>
      <c r="C174" s="3">
        <v>45421</v>
      </c>
      <c r="D174" s="2" t="s">
        <v>5</v>
      </c>
      <c r="E174" s="2">
        <f>VLOOKUP(D174,'Background data'!B$2:E$5,4,FALSE)</f>
        <v>64.8</v>
      </c>
      <c r="F174" s="2" t="s">
        <v>11</v>
      </c>
      <c r="G174" s="10">
        <v>45770</v>
      </c>
      <c r="H174" s="2" t="s">
        <v>395</v>
      </c>
      <c r="I174" s="2" t="str">
        <f t="shared" si="4"/>
        <v>Secured</v>
      </c>
      <c r="J174" s="4">
        <f>IF($I174="Secured",(E174*(VLOOKUP(F174,'Background data'!B$8:D$18,2,FALSE))*(365.25*1*10^-6)),0)</f>
        <v>1.0650689999999999E-2</v>
      </c>
      <c r="K174" s="4">
        <f>IF($I174="Secured",(E174*(VLOOKUP(F174,'Background data'!B$8:D$18,3,FALSE))*(365.25*1*10^-6)),0)</f>
        <v>0.11834099999999999</v>
      </c>
      <c r="L174" s="4">
        <f>IF(I174="Secured",(E174*(VLOOKUP(F174,'Background data'!B$8:G$18,4,FALSE))*(365.25*1*10^-6)),0)</f>
        <v>5.3253449999999996E-3</v>
      </c>
      <c r="M174" s="4">
        <f>IF(I174="Secured",(E174*(VLOOKUP(F174,'Background data'!B$8:H$18,5,FALSE))*(365.25*1*10^-6)),0)</f>
        <v>0.21301379999999995</v>
      </c>
    </row>
    <row r="175" spans="1:13" x14ac:dyDescent="0.3">
      <c r="A175" s="2" t="s">
        <v>1111</v>
      </c>
      <c r="B175" s="2" t="s">
        <v>80</v>
      </c>
      <c r="C175" s="17">
        <v>45531</v>
      </c>
      <c r="D175" s="2" t="s">
        <v>5</v>
      </c>
      <c r="E175" s="2">
        <f>VLOOKUP(D175,'Background data'!B$2:E$5,4,FALSE)</f>
        <v>64.8</v>
      </c>
      <c r="F175" s="2" t="s">
        <v>11</v>
      </c>
      <c r="G175" s="10">
        <v>45770</v>
      </c>
      <c r="H175" s="2" t="s">
        <v>395</v>
      </c>
      <c r="I175" s="2" t="str">
        <f t="shared" si="4"/>
        <v>Secured</v>
      </c>
      <c r="J175" s="4">
        <f>IF($I175="Secured",(E175*(VLOOKUP(F175,'Background data'!B$8:D$18,2,FALSE))*(365.25*1*10^-6)),0)</f>
        <v>1.0650689999999999E-2</v>
      </c>
      <c r="K175" s="4">
        <f>IF($I175="Secured",(E175*(VLOOKUP(F175,'Background data'!B$8:D$18,3,FALSE))*(365.25*1*10^-6)),0)</f>
        <v>0.11834099999999999</v>
      </c>
      <c r="L175" s="4">
        <f>IF(I175="Secured",(E175*(VLOOKUP(F175,'Background data'!B$8:G$18,4,FALSE))*(365.25*1*10^-6)),0)</f>
        <v>5.3253449999999996E-3</v>
      </c>
      <c r="M175" s="4">
        <f>IF(I175="Secured",(E175*(VLOOKUP(F175,'Background data'!B$8:H$18,5,FALSE))*(365.25*1*10^-6)),0)</f>
        <v>0.21301379999999995</v>
      </c>
    </row>
    <row r="176" spans="1:13" x14ac:dyDescent="0.3">
      <c r="A176" s="2" t="s">
        <v>725</v>
      </c>
      <c r="B176" s="2" t="s">
        <v>80</v>
      </c>
      <c r="C176" s="3">
        <v>45446</v>
      </c>
      <c r="D176" s="2" t="s">
        <v>5</v>
      </c>
      <c r="E176" s="2">
        <f>VLOOKUP(D176,'Background data'!B$2:E$5,4,FALSE)</f>
        <v>64.8</v>
      </c>
      <c r="F176" s="2" t="s">
        <v>11</v>
      </c>
      <c r="G176" s="10">
        <v>45770</v>
      </c>
      <c r="H176" s="2" t="s">
        <v>395</v>
      </c>
      <c r="I176" s="2" t="str">
        <f t="shared" si="4"/>
        <v>Secured</v>
      </c>
      <c r="J176" s="4">
        <f>IF($I176="Secured",(E176*(VLOOKUP(F176,'Background data'!B$8:D$18,2,FALSE))*(365.25*1*10^-6)),0)</f>
        <v>1.0650689999999999E-2</v>
      </c>
      <c r="K176" s="4">
        <f>IF($I176="Secured",(E176*(VLOOKUP(F176,'Background data'!B$8:D$18,3,FALSE))*(365.25*1*10^-6)),0)</f>
        <v>0.11834099999999999</v>
      </c>
      <c r="L176" s="4">
        <f>IF(I176="Secured",(E176*(VLOOKUP(F176,'Background data'!B$8:G$18,4,FALSE))*(365.25*1*10^-6)),0)</f>
        <v>5.3253449999999996E-3</v>
      </c>
      <c r="M176" s="4">
        <f>IF(I176="Secured",(E176*(VLOOKUP(F176,'Background data'!B$8:H$18,5,FALSE))*(365.25*1*10^-6)),0)</f>
        <v>0.21301379999999995</v>
      </c>
    </row>
    <row r="177" spans="1:13" x14ac:dyDescent="0.3">
      <c r="A177" s="2" t="s">
        <v>1112</v>
      </c>
      <c r="B177" s="2" t="s">
        <v>80</v>
      </c>
      <c r="C177" s="3">
        <v>45447</v>
      </c>
      <c r="D177" s="2" t="s">
        <v>5</v>
      </c>
      <c r="E177" s="2">
        <f>VLOOKUP(D177,'Background data'!B$2:E$5,4,FALSE)</f>
        <v>64.8</v>
      </c>
      <c r="F177" s="2" t="s">
        <v>11</v>
      </c>
      <c r="G177" s="10">
        <v>45770</v>
      </c>
      <c r="H177" s="2" t="s">
        <v>395</v>
      </c>
      <c r="I177" s="2" t="str">
        <f t="shared" si="4"/>
        <v>Secured</v>
      </c>
      <c r="J177" s="4">
        <f>IF($I177="Secured",(E177*(VLOOKUP(F177,'Background data'!B$8:D$18,2,FALSE))*(365.25*1*10^-6)),0)</f>
        <v>1.0650689999999999E-2</v>
      </c>
      <c r="K177" s="4">
        <f>IF($I177="Secured",(E177*(VLOOKUP(F177,'Background data'!B$8:D$18,3,FALSE))*(365.25*1*10^-6)),0)</f>
        <v>0.11834099999999999</v>
      </c>
      <c r="L177" s="4">
        <f>IF(I177="Secured",(E177*(VLOOKUP(F177,'Background data'!B$8:G$18,4,FALSE))*(365.25*1*10^-6)),0)</f>
        <v>5.3253449999999996E-3</v>
      </c>
      <c r="M177" s="4">
        <f>IF(I177="Secured",(E177*(VLOOKUP(F177,'Background data'!B$8:H$18,5,FALSE))*(365.25*1*10^-6)),0)</f>
        <v>0.21301379999999995</v>
      </c>
    </row>
    <row r="178" spans="1:13" x14ac:dyDescent="0.3">
      <c r="A178" s="2" t="s">
        <v>726</v>
      </c>
      <c r="B178" s="2" t="s">
        <v>80</v>
      </c>
      <c r="C178" s="3">
        <v>45419</v>
      </c>
      <c r="D178" s="2" t="s">
        <v>5</v>
      </c>
      <c r="E178" s="2">
        <f>VLOOKUP(D178,'Background data'!B$2:E$5,4,FALSE)</f>
        <v>64.8</v>
      </c>
      <c r="F178" s="2" t="s">
        <v>11</v>
      </c>
      <c r="G178" s="10">
        <v>45770</v>
      </c>
      <c r="H178" s="2" t="s">
        <v>395</v>
      </c>
      <c r="I178" s="2" t="str">
        <f t="shared" si="4"/>
        <v>Secured</v>
      </c>
      <c r="J178" s="4">
        <f>IF($I178="Secured",(E178*(VLOOKUP(F178,'Background data'!B$8:D$18,2,FALSE))*(365.25*1*10^-6)),0)</f>
        <v>1.0650689999999999E-2</v>
      </c>
      <c r="K178" s="4">
        <f>IF($I178="Secured",(E178*(VLOOKUP(F178,'Background data'!B$8:D$18,3,FALSE))*(365.25*1*10^-6)),0)</f>
        <v>0.11834099999999999</v>
      </c>
      <c r="L178" s="4">
        <f>IF(I178="Secured",(E178*(VLOOKUP(F178,'Background data'!B$8:G$18,4,FALSE))*(365.25*1*10^-6)),0)</f>
        <v>5.3253449999999996E-3</v>
      </c>
      <c r="M178" s="4">
        <f>IF(I178="Secured",(E178*(VLOOKUP(F178,'Background data'!B$8:H$18,5,FALSE))*(365.25*1*10^-6)),0)</f>
        <v>0.21301379999999995</v>
      </c>
    </row>
    <row r="179" spans="1:13" x14ac:dyDescent="0.3">
      <c r="A179" s="2" t="s">
        <v>727</v>
      </c>
      <c r="B179" s="2" t="s">
        <v>81</v>
      </c>
      <c r="C179" s="3">
        <v>45427</v>
      </c>
      <c r="D179" s="2" t="s">
        <v>5</v>
      </c>
      <c r="E179" s="2">
        <f>VLOOKUP(D179,'Background data'!B$2:E$5,4,FALSE)</f>
        <v>64.8</v>
      </c>
      <c r="F179" s="2" t="s">
        <v>11</v>
      </c>
      <c r="G179" s="10">
        <v>45770</v>
      </c>
      <c r="H179" s="2" t="s">
        <v>395</v>
      </c>
      <c r="I179" s="2" t="str">
        <f t="shared" si="4"/>
        <v>Secured</v>
      </c>
      <c r="J179" s="4">
        <f>IF($I179="Secured",(E179*(VLOOKUP(F179,'Background data'!B$8:D$18,2,FALSE))*(365.25*1*10^-6)),0)</f>
        <v>1.0650689999999999E-2</v>
      </c>
      <c r="K179" s="4">
        <f>IF($I179="Secured",(E179*(VLOOKUP(F179,'Background data'!B$8:D$18,3,FALSE))*(365.25*1*10^-6)),0)</f>
        <v>0.11834099999999999</v>
      </c>
      <c r="L179" s="4">
        <f>IF(I179="Secured",(E179*(VLOOKUP(F179,'Background data'!B$8:G$18,4,FALSE))*(365.25*1*10^-6)),0)</f>
        <v>5.3253449999999996E-3</v>
      </c>
      <c r="M179" s="4">
        <f>IF(I179="Secured",(E179*(VLOOKUP(F179,'Background data'!B$8:H$18,5,FALSE))*(365.25*1*10^-6)),0)</f>
        <v>0.21301379999999995</v>
      </c>
    </row>
    <row r="180" spans="1:13" x14ac:dyDescent="0.3">
      <c r="A180" s="2" t="s">
        <v>1113</v>
      </c>
      <c r="B180" s="2" t="s">
        <v>82</v>
      </c>
      <c r="C180" s="17">
        <v>45453</v>
      </c>
      <c r="D180" s="2" t="s">
        <v>5</v>
      </c>
      <c r="E180" s="2">
        <f>VLOOKUP(D180,'Background data'!B$2:E$5,4,FALSE)</f>
        <v>64.8</v>
      </c>
      <c r="F180" s="2" t="s">
        <v>11</v>
      </c>
      <c r="G180" s="10">
        <v>45770</v>
      </c>
      <c r="H180" s="2" t="s">
        <v>395</v>
      </c>
      <c r="I180" s="2" t="str">
        <f t="shared" ref="I180:I218" si="5">IF(G180="","Not secured","Secured")</f>
        <v>Secured</v>
      </c>
      <c r="J180" s="4">
        <f>IF($I180="Secured",(E180*(VLOOKUP(F180,'Background data'!B$8:D$18,2,FALSE))*(365.25*1*10^-6)),0)</f>
        <v>1.0650689999999999E-2</v>
      </c>
      <c r="K180" s="4">
        <f>IF($I180="Secured",(E180*(VLOOKUP(F180,'Background data'!B$8:D$18,3,FALSE))*(365.25*1*10^-6)),0)</f>
        <v>0.11834099999999999</v>
      </c>
      <c r="L180" s="4">
        <f>IF(I180="Secured",(E180*(VLOOKUP(F180,'Background data'!B$8:G$18,4,FALSE))*(365.25*1*10^-6)),0)</f>
        <v>5.3253449999999996E-3</v>
      </c>
      <c r="M180" s="4">
        <f>IF(I180="Secured",(E180*(VLOOKUP(F180,'Background data'!B$8:H$18,5,FALSE))*(365.25*1*10^-6)),0)</f>
        <v>0.21301379999999995</v>
      </c>
    </row>
    <row r="181" spans="1:13" x14ac:dyDescent="0.3">
      <c r="A181" s="2" t="s">
        <v>728</v>
      </c>
      <c r="B181" s="2" t="s">
        <v>82</v>
      </c>
      <c r="C181" s="3">
        <v>45408</v>
      </c>
      <c r="D181" s="2" t="s">
        <v>5</v>
      </c>
      <c r="E181" s="2">
        <f>VLOOKUP(D181,'Background data'!B$2:E$5,4,FALSE)</f>
        <v>64.8</v>
      </c>
      <c r="F181" s="2" t="s">
        <v>11</v>
      </c>
      <c r="G181" s="10">
        <v>45770</v>
      </c>
      <c r="H181" s="2" t="s">
        <v>395</v>
      </c>
      <c r="I181" s="2" t="str">
        <f t="shared" si="5"/>
        <v>Secured</v>
      </c>
      <c r="J181" s="4">
        <f>IF($I181="Secured",(E181*(VLOOKUP(F181,'Background data'!B$8:D$18,2,FALSE))*(365.25*1*10^-6)),0)</f>
        <v>1.0650689999999999E-2</v>
      </c>
      <c r="K181" s="4">
        <f>IF($I181="Secured",(E181*(VLOOKUP(F181,'Background data'!B$8:D$18,3,FALSE))*(365.25*1*10^-6)),0)</f>
        <v>0.11834099999999999</v>
      </c>
      <c r="L181" s="4">
        <f>IF(I181="Secured",(E181*(VLOOKUP(F181,'Background data'!B$8:G$18,4,FALSE))*(365.25*1*10^-6)),0)</f>
        <v>5.3253449999999996E-3</v>
      </c>
      <c r="M181" s="4">
        <f>IF(I181="Secured",(E181*(VLOOKUP(F181,'Background data'!B$8:H$18,5,FALSE))*(365.25*1*10^-6)),0)</f>
        <v>0.21301379999999995</v>
      </c>
    </row>
    <row r="182" spans="1:13" x14ac:dyDescent="0.3">
      <c r="A182" s="2" t="s">
        <v>1114</v>
      </c>
      <c r="B182" s="2" t="s">
        <v>82</v>
      </c>
      <c r="C182" s="17">
        <v>45532</v>
      </c>
      <c r="D182" s="2" t="s">
        <v>5</v>
      </c>
      <c r="E182" s="2">
        <f>VLOOKUP(D182,'Background data'!B$2:E$5,4,FALSE)</f>
        <v>64.8</v>
      </c>
      <c r="F182" s="2" t="s">
        <v>11</v>
      </c>
      <c r="G182" s="10">
        <v>45770</v>
      </c>
      <c r="H182" s="2" t="s">
        <v>395</v>
      </c>
      <c r="I182" s="2" t="str">
        <f t="shared" si="5"/>
        <v>Secured</v>
      </c>
      <c r="J182" s="4">
        <f>IF($I182="Secured",(E182*(VLOOKUP(F182,'Background data'!B$8:D$18,2,FALSE))*(365.25*1*10^-6)),0)</f>
        <v>1.0650689999999999E-2</v>
      </c>
      <c r="K182" s="4">
        <f>IF($I182="Secured",(E182*(VLOOKUP(F182,'Background data'!B$8:D$18,3,FALSE))*(365.25*1*10^-6)),0)</f>
        <v>0.11834099999999999</v>
      </c>
      <c r="L182" s="4">
        <f>IF(I182="Secured",(E182*(VLOOKUP(F182,'Background data'!B$8:G$18,4,FALSE))*(365.25*1*10^-6)),0)</f>
        <v>5.3253449999999996E-3</v>
      </c>
      <c r="M182" s="4">
        <f>IF(I182="Secured",(E182*(VLOOKUP(F182,'Background data'!B$8:H$18,5,FALSE))*(365.25*1*10^-6)),0)</f>
        <v>0.21301379999999995</v>
      </c>
    </row>
    <row r="183" spans="1:13" x14ac:dyDescent="0.3">
      <c r="A183" s="2" t="s">
        <v>729</v>
      </c>
      <c r="B183" s="2" t="s">
        <v>83</v>
      </c>
      <c r="C183" s="3">
        <v>45408</v>
      </c>
      <c r="D183" s="2" t="s">
        <v>5</v>
      </c>
      <c r="E183" s="2">
        <f>VLOOKUP(D183,'Background data'!B$2:E$5,4,FALSE)</f>
        <v>64.8</v>
      </c>
      <c r="F183" s="2" t="s">
        <v>11</v>
      </c>
      <c r="G183" s="10">
        <v>45770</v>
      </c>
      <c r="H183" s="2" t="s">
        <v>395</v>
      </c>
      <c r="I183" s="2" t="str">
        <f t="shared" si="5"/>
        <v>Secured</v>
      </c>
      <c r="J183" s="4">
        <f>IF($I183="Secured",(E183*(VLOOKUP(F183,'Background data'!B$8:D$18,2,FALSE))*(365.25*1*10^-6)),0)</f>
        <v>1.0650689999999999E-2</v>
      </c>
      <c r="K183" s="4">
        <f>IF($I183="Secured",(E183*(VLOOKUP(F183,'Background data'!B$8:D$18,3,FALSE))*(365.25*1*10^-6)),0)</f>
        <v>0.11834099999999999</v>
      </c>
      <c r="L183" s="4">
        <f>IF(I183="Secured",(E183*(VLOOKUP(F183,'Background data'!B$8:G$18,4,FALSE))*(365.25*1*10^-6)),0)</f>
        <v>5.3253449999999996E-3</v>
      </c>
      <c r="M183" s="4">
        <f>IF(I183="Secured",(E183*(VLOOKUP(F183,'Background data'!B$8:H$18,5,FALSE))*(365.25*1*10^-6)),0)</f>
        <v>0.21301379999999995</v>
      </c>
    </row>
    <row r="184" spans="1:13" x14ac:dyDescent="0.3">
      <c r="A184" s="2" t="s">
        <v>730</v>
      </c>
      <c r="B184" s="2" t="s">
        <v>83</v>
      </c>
      <c r="C184" s="3">
        <v>45408</v>
      </c>
      <c r="D184" s="2" t="s">
        <v>5</v>
      </c>
      <c r="E184" s="2">
        <f>VLOOKUP(D184,'Background data'!B$2:E$5,4,FALSE)</f>
        <v>64.8</v>
      </c>
      <c r="F184" s="2" t="s">
        <v>11</v>
      </c>
      <c r="G184" s="10">
        <v>45770</v>
      </c>
      <c r="H184" s="2" t="s">
        <v>395</v>
      </c>
      <c r="I184" s="2" t="str">
        <f t="shared" si="5"/>
        <v>Secured</v>
      </c>
      <c r="J184" s="4">
        <f>IF($I184="Secured",(E184*(VLOOKUP(F184,'Background data'!B$8:D$18,2,FALSE))*(365.25*1*10^-6)),0)</f>
        <v>1.0650689999999999E-2</v>
      </c>
      <c r="K184" s="4">
        <f>IF($I184="Secured",(E184*(VLOOKUP(F184,'Background data'!B$8:D$18,3,FALSE))*(365.25*1*10^-6)),0)</f>
        <v>0.11834099999999999</v>
      </c>
      <c r="L184" s="4">
        <f>IF(I184="Secured",(E184*(VLOOKUP(F184,'Background data'!B$8:G$18,4,FALSE))*(365.25*1*10^-6)),0)</f>
        <v>5.3253449999999996E-3</v>
      </c>
      <c r="M184" s="4">
        <f>IF(I184="Secured",(E184*(VLOOKUP(F184,'Background data'!B$8:H$18,5,FALSE))*(365.25*1*10^-6)),0)</f>
        <v>0.21301379999999995</v>
      </c>
    </row>
    <row r="185" spans="1:13" x14ac:dyDescent="0.3">
      <c r="A185" s="2" t="s">
        <v>731</v>
      </c>
      <c r="B185" s="2" t="s">
        <v>83</v>
      </c>
      <c r="C185" s="3">
        <v>45408</v>
      </c>
      <c r="D185" s="2" t="s">
        <v>5</v>
      </c>
      <c r="E185" s="2">
        <f>VLOOKUP(D185,'Background data'!B$2:E$5,4,FALSE)</f>
        <v>64.8</v>
      </c>
      <c r="F185" s="2" t="s">
        <v>11</v>
      </c>
      <c r="G185" s="10">
        <v>45770</v>
      </c>
      <c r="H185" s="2" t="s">
        <v>395</v>
      </c>
      <c r="I185" s="2" t="str">
        <f t="shared" si="5"/>
        <v>Secured</v>
      </c>
      <c r="J185" s="4">
        <f>IF($I185="Secured",(E185*(VLOOKUP(F185,'Background data'!B$8:D$18,2,FALSE))*(365.25*1*10^-6)),0)</f>
        <v>1.0650689999999999E-2</v>
      </c>
      <c r="K185" s="4">
        <f>IF($I185="Secured",(E185*(VLOOKUP(F185,'Background data'!B$8:D$18,3,FALSE))*(365.25*1*10^-6)),0)</f>
        <v>0.11834099999999999</v>
      </c>
      <c r="L185" s="4">
        <f>IF(I185="Secured",(E185*(VLOOKUP(F185,'Background data'!B$8:G$18,4,FALSE))*(365.25*1*10^-6)),0)</f>
        <v>5.3253449999999996E-3</v>
      </c>
      <c r="M185" s="4">
        <f>IF(I185="Secured",(E185*(VLOOKUP(F185,'Background data'!B$8:H$18,5,FALSE))*(365.25*1*10^-6)),0)</f>
        <v>0.21301379999999995</v>
      </c>
    </row>
    <row r="186" spans="1:13" x14ac:dyDescent="0.3">
      <c r="A186" s="2" t="s">
        <v>1115</v>
      </c>
      <c r="B186" s="2" t="s">
        <v>83</v>
      </c>
      <c r="C186" s="17">
        <v>45453</v>
      </c>
      <c r="D186" s="2" t="s">
        <v>5</v>
      </c>
      <c r="E186" s="2">
        <f>VLOOKUP(D186,'Background data'!B$2:E$5,4,FALSE)</f>
        <v>64.8</v>
      </c>
      <c r="F186" s="2" t="s">
        <v>11</v>
      </c>
      <c r="G186" s="10">
        <v>45770</v>
      </c>
      <c r="H186" s="2" t="s">
        <v>395</v>
      </c>
      <c r="I186" s="2" t="str">
        <f t="shared" si="5"/>
        <v>Secured</v>
      </c>
      <c r="J186" s="4">
        <f>IF($I186="Secured",(E186*(VLOOKUP(F186,'Background data'!B$8:D$18,2,FALSE))*(365.25*1*10^-6)),0)</f>
        <v>1.0650689999999999E-2</v>
      </c>
      <c r="K186" s="4">
        <f>IF($I186="Secured",(E186*(VLOOKUP(F186,'Background data'!B$8:D$18,3,FALSE))*(365.25*1*10^-6)),0)</f>
        <v>0.11834099999999999</v>
      </c>
      <c r="L186" s="4">
        <f>IF(I186="Secured",(E186*(VLOOKUP(F186,'Background data'!B$8:G$18,4,FALSE))*(365.25*1*10^-6)),0)</f>
        <v>5.3253449999999996E-3</v>
      </c>
      <c r="M186" s="4">
        <f>IF(I186="Secured",(E186*(VLOOKUP(F186,'Background data'!B$8:H$18,5,FALSE))*(365.25*1*10^-6)),0)</f>
        <v>0.21301379999999995</v>
      </c>
    </row>
    <row r="187" spans="1:13" x14ac:dyDescent="0.3">
      <c r="A187" s="2" t="s">
        <v>732</v>
      </c>
      <c r="B187" s="2" t="s">
        <v>83</v>
      </c>
      <c r="C187" s="3">
        <v>45421</v>
      </c>
      <c r="D187" s="2" t="s">
        <v>5</v>
      </c>
      <c r="E187" s="2">
        <f>VLOOKUP(D187,'Background data'!B$2:E$5,4,FALSE)</f>
        <v>64.8</v>
      </c>
      <c r="F187" s="2" t="s">
        <v>11</v>
      </c>
      <c r="G187" s="10">
        <v>45770</v>
      </c>
      <c r="H187" s="2" t="s">
        <v>395</v>
      </c>
      <c r="I187" s="2" t="str">
        <f t="shared" si="5"/>
        <v>Secured</v>
      </c>
      <c r="J187" s="4">
        <f>IF($I187="Secured",(E187*(VLOOKUP(F187,'Background data'!B$8:D$18,2,FALSE))*(365.25*1*10^-6)),0)</f>
        <v>1.0650689999999999E-2</v>
      </c>
      <c r="K187" s="4">
        <f>IF($I187="Secured",(E187*(VLOOKUP(F187,'Background data'!B$8:D$18,3,FALSE))*(365.25*1*10^-6)),0)</f>
        <v>0.11834099999999999</v>
      </c>
      <c r="L187" s="4">
        <f>IF(I187="Secured",(E187*(VLOOKUP(F187,'Background data'!B$8:G$18,4,FALSE))*(365.25*1*10^-6)),0)</f>
        <v>5.3253449999999996E-3</v>
      </c>
      <c r="M187" s="4">
        <f>IF(I187="Secured",(E187*(VLOOKUP(F187,'Background data'!B$8:H$18,5,FALSE))*(365.25*1*10^-6)),0)</f>
        <v>0.21301379999999995</v>
      </c>
    </row>
    <row r="188" spans="1:13" x14ac:dyDescent="0.3">
      <c r="A188" s="2" t="s">
        <v>733</v>
      </c>
      <c r="B188" s="2" t="s">
        <v>84</v>
      </c>
      <c r="C188" s="3">
        <v>45412</v>
      </c>
      <c r="D188" s="2" t="s">
        <v>5</v>
      </c>
      <c r="E188" s="2">
        <f>VLOOKUP(D188,'Background data'!B$2:E$5,4,FALSE)</f>
        <v>64.8</v>
      </c>
      <c r="F188" s="2" t="s">
        <v>11</v>
      </c>
      <c r="G188" s="10">
        <v>45770</v>
      </c>
      <c r="H188" s="2" t="s">
        <v>395</v>
      </c>
      <c r="I188" s="2" t="str">
        <f t="shared" si="5"/>
        <v>Secured</v>
      </c>
      <c r="J188" s="4">
        <f>IF($I188="Secured",(E188*(VLOOKUP(F188,'Background data'!B$8:D$18,2,FALSE))*(365.25*1*10^-6)),0)</f>
        <v>1.0650689999999999E-2</v>
      </c>
      <c r="K188" s="4">
        <f>IF($I188="Secured",(E188*(VLOOKUP(F188,'Background data'!B$8:D$18,3,FALSE))*(365.25*1*10^-6)),0)</f>
        <v>0.11834099999999999</v>
      </c>
      <c r="L188" s="4">
        <f>IF(I188="Secured",(E188*(VLOOKUP(F188,'Background data'!B$8:G$18,4,FALSE))*(365.25*1*10^-6)),0)</f>
        <v>5.3253449999999996E-3</v>
      </c>
      <c r="M188" s="4">
        <f>IF(I188="Secured",(E188*(VLOOKUP(F188,'Background data'!B$8:H$18,5,FALSE))*(365.25*1*10^-6)),0)</f>
        <v>0.21301379999999995</v>
      </c>
    </row>
    <row r="189" spans="1:13" x14ac:dyDescent="0.3">
      <c r="A189" s="2" t="s">
        <v>734</v>
      </c>
      <c r="B189" s="2" t="s">
        <v>85</v>
      </c>
      <c r="C189" s="3">
        <v>45407</v>
      </c>
      <c r="D189" s="2" t="s">
        <v>5</v>
      </c>
      <c r="E189" s="2">
        <f>VLOOKUP(D189,'Background data'!B$2:E$5,4,FALSE)</f>
        <v>64.8</v>
      </c>
      <c r="F189" s="2" t="s">
        <v>11</v>
      </c>
      <c r="G189" s="10">
        <v>45770</v>
      </c>
      <c r="H189" s="2" t="s">
        <v>395</v>
      </c>
      <c r="I189" s="2" t="str">
        <f t="shared" si="5"/>
        <v>Secured</v>
      </c>
      <c r="J189" s="4">
        <f>IF($I189="Secured",(E189*(VLOOKUP(F189,'Background data'!B$8:D$18,2,FALSE))*(365.25*1*10^-6)),0)</f>
        <v>1.0650689999999999E-2</v>
      </c>
      <c r="K189" s="4">
        <f>IF($I189="Secured",(E189*(VLOOKUP(F189,'Background data'!B$8:D$18,3,FALSE))*(365.25*1*10^-6)),0)</f>
        <v>0.11834099999999999</v>
      </c>
      <c r="L189" s="4">
        <f>IF(I189="Secured",(E189*(VLOOKUP(F189,'Background data'!B$8:G$18,4,FALSE))*(365.25*1*10^-6)),0)</f>
        <v>5.3253449999999996E-3</v>
      </c>
      <c r="M189" s="4">
        <f>IF(I189="Secured",(E189*(VLOOKUP(F189,'Background data'!B$8:H$18,5,FALSE))*(365.25*1*10^-6)),0)</f>
        <v>0.21301379999999995</v>
      </c>
    </row>
    <row r="190" spans="1:13" x14ac:dyDescent="0.3">
      <c r="A190" s="2" t="s">
        <v>1116</v>
      </c>
      <c r="B190" s="2" t="s">
        <v>86</v>
      </c>
      <c r="C190" s="17">
        <v>45455</v>
      </c>
      <c r="D190" s="2" t="s">
        <v>5</v>
      </c>
      <c r="E190" s="2">
        <f>VLOOKUP(D190,'Background data'!B$2:E$5,4,FALSE)</f>
        <v>64.8</v>
      </c>
      <c r="F190" s="2" t="s">
        <v>11</v>
      </c>
      <c r="G190" s="10">
        <v>45770</v>
      </c>
      <c r="H190" s="2" t="s">
        <v>395</v>
      </c>
      <c r="I190" s="2" t="str">
        <f t="shared" si="5"/>
        <v>Secured</v>
      </c>
      <c r="J190" s="4">
        <f>IF($I190="Secured",(E190*(VLOOKUP(F190,'Background data'!B$8:D$18,2,FALSE))*(365.25*1*10^-6)),0)</f>
        <v>1.0650689999999999E-2</v>
      </c>
      <c r="K190" s="4">
        <f>IF($I190="Secured",(E190*(VLOOKUP(F190,'Background data'!B$8:D$18,3,FALSE))*(365.25*1*10^-6)),0)</f>
        <v>0.11834099999999999</v>
      </c>
      <c r="L190" s="4">
        <f>IF(I190="Secured",(E190*(VLOOKUP(F190,'Background data'!B$8:G$18,4,FALSE))*(365.25*1*10^-6)),0)</f>
        <v>5.3253449999999996E-3</v>
      </c>
      <c r="M190" s="4">
        <f>IF(I190="Secured",(E190*(VLOOKUP(F190,'Background data'!B$8:H$18,5,FALSE))*(365.25*1*10^-6)),0)</f>
        <v>0.21301379999999995</v>
      </c>
    </row>
    <row r="191" spans="1:13" x14ac:dyDescent="0.3">
      <c r="A191" s="2" t="s">
        <v>735</v>
      </c>
      <c r="B191" s="2" t="s">
        <v>87</v>
      </c>
      <c r="C191" s="3">
        <v>45411</v>
      </c>
      <c r="D191" s="2" t="s">
        <v>5</v>
      </c>
      <c r="E191" s="2">
        <f>VLOOKUP(D191,'Background data'!B$2:E$5,4,FALSE)</f>
        <v>64.8</v>
      </c>
      <c r="F191" s="2" t="s">
        <v>11</v>
      </c>
      <c r="G191" s="10">
        <v>45770</v>
      </c>
      <c r="H191" s="2" t="s">
        <v>395</v>
      </c>
      <c r="I191" s="2" t="str">
        <f t="shared" si="5"/>
        <v>Secured</v>
      </c>
      <c r="J191" s="4">
        <f>IF($I191="Secured",(E191*(VLOOKUP(F191,'Background data'!B$8:D$18,2,FALSE))*(365.25*1*10^-6)),0)</f>
        <v>1.0650689999999999E-2</v>
      </c>
      <c r="K191" s="4">
        <f>IF($I191="Secured",(E191*(VLOOKUP(F191,'Background data'!B$8:D$18,3,FALSE))*(365.25*1*10^-6)),0)</f>
        <v>0.11834099999999999</v>
      </c>
      <c r="L191" s="4">
        <f>IF(I191="Secured",(E191*(VLOOKUP(F191,'Background data'!B$8:G$18,4,FALSE))*(365.25*1*10^-6)),0)</f>
        <v>5.3253449999999996E-3</v>
      </c>
      <c r="M191" s="4">
        <f>IF(I191="Secured",(E191*(VLOOKUP(F191,'Background data'!B$8:H$18,5,FALSE))*(365.25*1*10^-6)),0)</f>
        <v>0.21301379999999995</v>
      </c>
    </row>
    <row r="192" spans="1:13" x14ac:dyDescent="0.3">
      <c r="A192" s="2" t="s">
        <v>1117</v>
      </c>
      <c r="B192" s="2" t="s">
        <v>87</v>
      </c>
      <c r="C192" s="17">
        <v>45532</v>
      </c>
      <c r="D192" s="2" t="s">
        <v>5</v>
      </c>
      <c r="E192" s="2">
        <f>VLOOKUP(D192,'Background data'!B$2:E$5,4,FALSE)</f>
        <v>64.8</v>
      </c>
      <c r="F192" s="2" t="s">
        <v>11</v>
      </c>
      <c r="G192" s="10">
        <v>45770</v>
      </c>
      <c r="H192" s="2" t="s">
        <v>395</v>
      </c>
      <c r="I192" s="2" t="str">
        <f t="shared" si="5"/>
        <v>Secured</v>
      </c>
      <c r="J192" s="4">
        <f>IF($I192="Secured",(E192*(VLOOKUP(F192,'Background data'!B$8:D$18,2,FALSE))*(365.25*1*10^-6)),0)</f>
        <v>1.0650689999999999E-2</v>
      </c>
      <c r="K192" s="4">
        <f>IF($I192="Secured",(E192*(VLOOKUP(F192,'Background data'!B$8:D$18,3,FALSE))*(365.25*1*10^-6)),0)</f>
        <v>0.11834099999999999</v>
      </c>
      <c r="L192" s="4">
        <f>IF(I192="Secured",(E192*(VLOOKUP(F192,'Background data'!B$8:G$18,4,FALSE))*(365.25*1*10^-6)),0)</f>
        <v>5.3253449999999996E-3</v>
      </c>
      <c r="M192" s="4">
        <f>IF(I192="Secured",(E192*(VLOOKUP(F192,'Background data'!B$8:H$18,5,FALSE))*(365.25*1*10^-6)),0)</f>
        <v>0.21301379999999995</v>
      </c>
    </row>
    <row r="193" spans="1:13" x14ac:dyDescent="0.3">
      <c r="A193" s="2" t="s">
        <v>736</v>
      </c>
      <c r="B193" s="2" t="s">
        <v>87</v>
      </c>
      <c r="C193" s="3">
        <v>45411</v>
      </c>
      <c r="D193" s="2" t="s">
        <v>5</v>
      </c>
      <c r="E193" s="2">
        <f>VLOOKUP(D193,'Background data'!B$2:E$5,4,FALSE)</f>
        <v>64.8</v>
      </c>
      <c r="F193" s="2" t="s">
        <v>11</v>
      </c>
      <c r="G193" s="10">
        <v>45770</v>
      </c>
      <c r="H193" s="2" t="s">
        <v>395</v>
      </c>
      <c r="I193" s="2" t="str">
        <f t="shared" si="5"/>
        <v>Secured</v>
      </c>
      <c r="J193" s="4">
        <f>IF($I193="Secured",(E193*(VLOOKUP(F193,'Background data'!B$8:D$18,2,FALSE))*(365.25*1*10^-6)),0)</f>
        <v>1.0650689999999999E-2</v>
      </c>
      <c r="K193" s="4">
        <f>IF($I193="Secured",(E193*(VLOOKUP(F193,'Background data'!B$8:D$18,3,FALSE))*(365.25*1*10^-6)),0)</f>
        <v>0.11834099999999999</v>
      </c>
      <c r="L193" s="4">
        <f>IF(I193="Secured",(E193*(VLOOKUP(F193,'Background data'!B$8:G$18,4,FALSE))*(365.25*1*10^-6)),0)</f>
        <v>5.3253449999999996E-3</v>
      </c>
      <c r="M193" s="4">
        <f>IF(I193="Secured",(E193*(VLOOKUP(F193,'Background data'!B$8:H$18,5,FALSE))*(365.25*1*10^-6)),0)</f>
        <v>0.21301379999999995</v>
      </c>
    </row>
    <row r="194" spans="1:13" x14ac:dyDescent="0.3">
      <c r="A194" s="2" t="s">
        <v>737</v>
      </c>
      <c r="B194" s="2" t="s">
        <v>87</v>
      </c>
      <c r="C194" s="3">
        <v>45427</v>
      </c>
      <c r="D194" s="2" t="s">
        <v>5</v>
      </c>
      <c r="E194" s="2">
        <f>VLOOKUP(D194,'Background data'!B$2:E$5,4,FALSE)</f>
        <v>64.8</v>
      </c>
      <c r="F194" s="2" t="s">
        <v>11</v>
      </c>
      <c r="G194" s="10">
        <v>45770</v>
      </c>
      <c r="H194" s="2" t="s">
        <v>395</v>
      </c>
      <c r="I194" s="2" t="str">
        <f t="shared" si="5"/>
        <v>Secured</v>
      </c>
      <c r="J194" s="4">
        <f>IF($I194="Secured",(E194*(VLOOKUP(F194,'Background data'!B$8:D$18,2,FALSE))*(365.25*1*10^-6)),0)</f>
        <v>1.0650689999999999E-2</v>
      </c>
      <c r="K194" s="4">
        <f>IF($I194="Secured",(E194*(VLOOKUP(F194,'Background data'!B$8:D$18,3,FALSE))*(365.25*1*10^-6)),0)</f>
        <v>0.11834099999999999</v>
      </c>
      <c r="L194" s="4">
        <f>IF(I194="Secured",(E194*(VLOOKUP(F194,'Background data'!B$8:G$18,4,FALSE))*(365.25*1*10^-6)),0)</f>
        <v>5.3253449999999996E-3</v>
      </c>
      <c r="M194" s="4">
        <f>IF(I194="Secured",(E194*(VLOOKUP(F194,'Background data'!B$8:H$18,5,FALSE))*(365.25*1*10^-6)),0)</f>
        <v>0.21301379999999995</v>
      </c>
    </row>
    <row r="195" spans="1:13" x14ac:dyDescent="0.3">
      <c r="A195" s="2" t="s">
        <v>1118</v>
      </c>
      <c r="B195" s="2" t="s">
        <v>87</v>
      </c>
      <c r="C195" s="17">
        <v>45527</v>
      </c>
      <c r="D195" s="2" t="s">
        <v>5</v>
      </c>
      <c r="E195" s="2">
        <f>VLOOKUP(D195,'Background data'!B$2:E$5,4,FALSE)</f>
        <v>64.8</v>
      </c>
      <c r="F195" s="2" t="s">
        <v>11</v>
      </c>
      <c r="G195" s="10">
        <v>45770</v>
      </c>
      <c r="H195" s="2" t="s">
        <v>395</v>
      </c>
      <c r="I195" s="2" t="str">
        <f t="shared" si="5"/>
        <v>Secured</v>
      </c>
      <c r="J195" s="4">
        <f>IF($I195="Secured",(E195*(VLOOKUP(F195,'Background data'!B$8:D$18,2,FALSE))*(365.25*1*10^-6)),0)</f>
        <v>1.0650689999999999E-2</v>
      </c>
      <c r="K195" s="4">
        <f>IF($I195="Secured",(E195*(VLOOKUP(F195,'Background data'!B$8:D$18,3,FALSE))*(365.25*1*10^-6)),0)</f>
        <v>0.11834099999999999</v>
      </c>
      <c r="L195" s="4">
        <f>IF(I195="Secured",(E195*(VLOOKUP(F195,'Background data'!B$8:G$18,4,FALSE))*(365.25*1*10^-6)),0)</f>
        <v>5.3253449999999996E-3</v>
      </c>
      <c r="M195" s="4">
        <f>IF(I195="Secured",(E195*(VLOOKUP(F195,'Background data'!B$8:H$18,5,FALSE))*(365.25*1*10^-6)),0)</f>
        <v>0.21301379999999995</v>
      </c>
    </row>
    <row r="196" spans="1:13" x14ac:dyDescent="0.3">
      <c r="A196" s="2" t="s">
        <v>738</v>
      </c>
      <c r="B196" s="2" t="s">
        <v>88</v>
      </c>
      <c r="C196" s="3">
        <v>45414</v>
      </c>
      <c r="D196" s="2" t="s">
        <v>5</v>
      </c>
      <c r="E196" s="2">
        <f>VLOOKUP(D196,'Background data'!B$2:E$5,4,FALSE)</f>
        <v>64.8</v>
      </c>
      <c r="F196" s="2" t="s">
        <v>11</v>
      </c>
      <c r="G196" s="10">
        <v>45770</v>
      </c>
      <c r="H196" s="2" t="s">
        <v>395</v>
      </c>
      <c r="I196" s="2" t="str">
        <f t="shared" si="5"/>
        <v>Secured</v>
      </c>
      <c r="J196" s="4">
        <f>IF($I196="Secured",(E196*(VLOOKUP(F196,'Background data'!B$8:D$18,2,FALSE))*(365.25*1*10^-6)),0)</f>
        <v>1.0650689999999999E-2</v>
      </c>
      <c r="K196" s="4">
        <f>IF($I196="Secured",(E196*(VLOOKUP(F196,'Background data'!B$8:D$18,3,FALSE))*(365.25*1*10^-6)),0)</f>
        <v>0.11834099999999999</v>
      </c>
      <c r="L196" s="4">
        <f>IF(I196="Secured",(E196*(VLOOKUP(F196,'Background data'!B$8:G$18,4,FALSE))*(365.25*1*10^-6)),0)</f>
        <v>5.3253449999999996E-3</v>
      </c>
      <c r="M196" s="4">
        <f>IF(I196="Secured",(E196*(VLOOKUP(F196,'Background data'!B$8:H$18,5,FALSE))*(365.25*1*10^-6)),0)</f>
        <v>0.21301379999999995</v>
      </c>
    </row>
    <row r="197" spans="1:13" x14ac:dyDescent="0.3">
      <c r="A197" s="2" t="s">
        <v>739</v>
      </c>
      <c r="B197" s="2" t="s">
        <v>89</v>
      </c>
      <c r="C197" s="3">
        <v>45414</v>
      </c>
      <c r="D197" s="2" t="s">
        <v>5</v>
      </c>
      <c r="E197" s="2">
        <f>VLOOKUP(D197,'Background data'!B$2:E$5,4,FALSE)</f>
        <v>64.8</v>
      </c>
      <c r="F197" s="2" t="s">
        <v>11</v>
      </c>
      <c r="G197" s="10">
        <v>45770</v>
      </c>
      <c r="H197" s="2" t="s">
        <v>395</v>
      </c>
      <c r="I197" s="2" t="str">
        <f t="shared" si="5"/>
        <v>Secured</v>
      </c>
      <c r="J197" s="4">
        <f>IF($I197="Secured",(E197*(VLOOKUP(F197,'Background data'!B$8:D$18,2,FALSE))*(365.25*1*10^-6)),0)</f>
        <v>1.0650689999999999E-2</v>
      </c>
      <c r="K197" s="4">
        <f>IF($I197="Secured",(E197*(VLOOKUP(F197,'Background data'!B$8:D$18,3,FALSE))*(365.25*1*10^-6)),0)</f>
        <v>0.11834099999999999</v>
      </c>
      <c r="L197" s="4">
        <f>IF(I197="Secured",(E197*(VLOOKUP(F197,'Background data'!B$8:G$18,4,FALSE))*(365.25*1*10^-6)),0)</f>
        <v>5.3253449999999996E-3</v>
      </c>
      <c r="M197" s="4">
        <f>IF(I197="Secured",(E197*(VLOOKUP(F197,'Background data'!B$8:H$18,5,FALSE))*(365.25*1*10^-6)),0)</f>
        <v>0.21301379999999995</v>
      </c>
    </row>
    <row r="198" spans="1:13" x14ac:dyDescent="0.3">
      <c r="A198" s="2" t="s">
        <v>740</v>
      </c>
      <c r="B198" s="2" t="s">
        <v>89</v>
      </c>
      <c r="C198" s="3">
        <v>45407</v>
      </c>
      <c r="D198" s="2" t="s">
        <v>5</v>
      </c>
      <c r="E198" s="2">
        <f>VLOOKUP(D198,'Background data'!B$2:E$5,4,FALSE)</f>
        <v>64.8</v>
      </c>
      <c r="F198" s="2" t="s">
        <v>11</v>
      </c>
      <c r="G198" s="10">
        <v>45770</v>
      </c>
      <c r="H198" s="2" t="s">
        <v>395</v>
      </c>
      <c r="I198" s="2" t="str">
        <f t="shared" si="5"/>
        <v>Secured</v>
      </c>
      <c r="J198" s="4">
        <f>IF($I198="Secured",(E198*(VLOOKUP(F198,'Background data'!B$8:D$18,2,FALSE))*(365.25*1*10^-6)),0)</f>
        <v>1.0650689999999999E-2</v>
      </c>
      <c r="K198" s="4">
        <f>IF($I198="Secured",(E198*(VLOOKUP(F198,'Background data'!B$8:D$18,3,FALSE))*(365.25*1*10^-6)),0)</f>
        <v>0.11834099999999999</v>
      </c>
      <c r="L198" s="4">
        <f>IF(I198="Secured",(E198*(VLOOKUP(F198,'Background data'!B$8:G$18,4,FALSE))*(365.25*1*10^-6)),0)</f>
        <v>5.3253449999999996E-3</v>
      </c>
      <c r="M198" s="4">
        <f>IF(I198="Secured",(E198*(VLOOKUP(F198,'Background data'!B$8:H$18,5,FALSE))*(365.25*1*10^-6)),0)</f>
        <v>0.21301379999999995</v>
      </c>
    </row>
    <row r="199" spans="1:13" x14ac:dyDescent="0.3">
      <c r="A199" s="2" t="s">
        <v>741</v>
      </c>
      <c r="B199" s="2" t="s">
        <v>90</v>
      </c>
      <c r="C199" s="3">
        <v>45419</v>
      </c>
      <c r="D199" s="2" t="s">
        <v>4</v>
      </c>
      <c r="E199" s="2">
        <f>VLOOKUP(D199,'Background data'!B$2:E$5,4,FALSE)</f>
        <v>47.25</v>
      </c>
      <c r="F199" s="2" t="s">
        <v>11</v>
      </c>
      <c r="G199" s="10">
        <v>45770</v>
      </c>
      <c r="H199" s="2" t="s">
        <v>404</v>
      </c>
      <c r="I199" s="2" t="str">
        <f t="shared" si="5"/>
        <v>Secured</v>
      </c>
      <c r="J199" s="4">
        <f>IF($I199="Secured",(E199*(VLOOKUP(F199,'Background data'!B$8:D$18,2,FALSE))*(365.25*1*10^-6)),0)</f>
        <v>7.7661281249999988E-3</v>
      </c>
      <c r="K199" s="4">
        <f>IF($I199="Secured",(E199*(VLOOKUP(F199,'Background data'!B$8:D$18,3,FALSE))*(365.25*1*10^-6)),0)</f>
        <v>8.6290312499999994E-2</v>
      </c>
      <c r="L199" s="4">
        <f>IF(I199="Secured",(E199*(VLOOKUP(F199,'Background data'!B$8:G$18,4,FALSE))*(365.25*1*10^-6)),0)</f>
        <v>3.8830640624999994E-3</v>
      </c>
      <c r="M199" s="4">
        <f>IF(I199="Secured",(E199*(VLOOKUP(F199,'Background data'!B$8:H$18,5,FALSE))*(365.25*1*10^-6)),0)</f>
        <v>0.15532256249999998</v>
      </c>
    </row>
    <row r="200" spans="1:13" x14ac:dyDescent="0.3">
      <c r="A200" s="2" t="s">
        <v>742</v>
      </c>
      <c r="B200" s="2" t="s">
        <v>90</v>
      </c>
      <c r="C200" s="3">
        <v>45408</v>
      </c>
      <c r="D200" s="2" t="s">
        <v>4</v>
      </c>
      <c r="E200" s="2">
        <f>VLOOKUP(D200,'Background data'!B$2:E$5,4,FALSE)</f>
        <v>47.25</v>
      </c>
      <c r="F200" s="2" t="s">
        <v>11</v>
      </c>
      <c r="G200" s="10">
        <v>45770</v>
      </c>
      <c r="H200" s="2" t="s">
        <v>404</v>
      </c>
      <c r="I200" s="2" t="str">
        <f t="shared" si="5"/>
        <v>Secured</v>
      </c>
      <c r="J200" s="4">
        <f>IF($I200="Secured",(E200*(VLOOKUP(F200,'Background data'!B$8:D$18,2,FALSE))*(365.25*1*10^-6)),0)</f>
        <v>7.7661281249999988E-3</v>
      </c>
      <c r="K200" s="4">
        <f>IF($I200="Secured",(E200*(VLOOKUP(F200,'Background data'!B$8:D$18,3,FALSE))*(365.25*1*10^-6)),0)</f>
        <v>8.6290312499999994E-2</v>
      </c>
      <c r="L200" s="4">
        <f>IF(I200="Secured",(E200*(VLOOKUP(F200,'Background data'!B$8:G$18,4,FALSE))*(365.25*1*10^-6)),0)</f>
        <v>3.8830640624999994E-3</v>
      </c>
      <c r="M200" s="4">
        <f>IF(I200="Secured",(E200*(VLOOKUP(F200,'Background data'!B$8:H$18,5,FALSE))*(365.25*1*10^-6)),0)</f>
        <v>0.15532256249999998</v>
      </c>
    </row>
    <row r="201" spans="1:13" x14ac:dyDescent="0.3">
      <c r="A201" s="2" t="s">
        <v>743</v>
      </c>
      <c r="B201" s="2" t="s">
        <v>90</v>
      </c>
      <c r="C201" s="3">
        <v>45411</v>
      </c>
      <c r="D201" s="2" t="s">
        <v>4</v>
      </c>
      <c r="E201" s="2">
        <f>VLOOKUP(D201,'Background data'!B$2:E$5,4,FALSE)</f>
        <v>47.25</v>
      </c>
      <c r="F201" s="2" t="s">
        <v>11</v>
      </c>
      <c r="G201" s="10">
        <v>45770</v>
      </c>
      <c r="H201" s="2" t="s">
        <v>404</v>
      </c>
      <c r="I201" s="2" t="str">
        <f t="shared" si="5"/>
        <v>Secured</v>
      </c>
      <c r="J201" s="4">
        <f>IF($I201="Secured",(E201*(VLOOKUP(F201,'Background data'!B$8:D$18,2,FALSE))*(365.25*1*10^-6)),0)</f>
        <v>7.7661281249999988E-3</v>
      </c>
      <c r="K201" s="4">
        <f>IF($I201="Secured",(E201*(VLOOKUP(F201,'Background data'!B$8:D$18,3,FALSE))*(365.25*1*10^-6)),0)</f>
        <v>8.6290312499999994E-2</v>
      </c>
      <c r="L201" s="4">
        <f>IF(I201="Secured",(E201*(VLOOKUP(F201,'Background data'!B$8:G$18,4,FALSE))*(365.25*1*10^-6)),0)</f>
        <v>3.8830640624999994E-3</v>
      </c>
      <c r="M201" s="4">
        <f>IF(I201="Secured",(E201*(VLOOKUP(F201,'Background data'!B$8:H$18,5,FALSE))*(365.25*1*10^-6)),0)</f>
        <v>0.15532256249999998</v>
      </c>
    </row>
    <row r="202" spans="1:13" x14ac:dyDescent="0.3">
      <c r="A202" s="2" t="s">
        <v>744</v>
      </c>
      <c r="B202" s="2" t="s">
        <v>90</v>
      </c>
      <c r="C202" s="3">
        <v>45413</v>
      </c>
      <c r="D202" s="2" t="s">
        <v>4</v>
      </c>
      <c r="E202" s="2">
        <f>VLOOKUP(D202,'Background data'!B$2:E$5,4,FALSE)</f>
        <v>47.25</v>
      </c>
      <c r="F202" s="2" t="s">
        <v>11</v>
      </c>
      <c r="G202" s="10">
        <v>45770</v>
      </c>
      <c r="H202" s="2" t="s">
        <v>404</v>
      </c>
      <c r="I202" s="2" t="str">
        <f t="shared" si="5"/>
        <v>Secured</v>
      </c>
      <c r="J202" s="4">
        <f>IF($I202="Secured",(E202*(VLOOKUP(F202,'Background data'!B$8:D$18,2,FALSE))*(365.25*1*10^-6)),0)</f>
        <v>7.7661281249999988E-3</v>
      </c>
      <c r="K202" s="4">
        <f>IF($I202="Secured",(E202*(VLOOKUP(F202,'Background data'!B$8:D$18,3,FALSE))*(365.25*1*10^-6)),0)</f>
        <v>8.6290312499999994E-2</v>
      </c>
      <c r="L202" s="4">
        <f>IF(I202="Secured",(E202*(VLOOKUP(F202,'Background data'!B$8:G$18,4,FALSE))*(365.25*1*10^-6)),0)</f>
        <v>3.8830640624999994E-3</v>
      </c>
      <c r="M202" s="4">
        <f>IF(I202="Secured",(E202*(VLOOKUP(F202,'Background data'!B$8:H$18,5,FALSE))*(365.25*1*10^-6)),0)</f>
        <v>0.15532256249999998</v>
      </c>
    </row>
    <row r="203" spans="1:13" x14ac:dyDescent="0.3">
      <c r="A203" s="2" t="s">
        <v>745</v>
      </c>
      <c r="B203" s="2" t="s">
        <v>90</v>
      </c>
      <c r="C203" s="3">
        <v>45414</v>
      </c>
      <c r="D203" s="2" t="s">
        <v>4</v>
      </c>
      <c r="E203" s="2">
        <f>VLOOKUP(D203,'Background data'!B$2:E$5,4,FALSE)</f>
        <v>47.25</v>
      </c>
      <c r="F203" s="2" t="s">
        <v>11</v>
      </c>
      <c r="G203" s="10">
        <v>45770</v>
      </c>
      <c r="H203" s="2" t="s">
        <v>404</v>
      </c>
      <c r="I203" s="2" t="str">
        <f t="shared" si="5"/>
        <v>Secured</v>
      </c>
      <c r="J203" s="4">
        <f>IF($I203="Secured",(E203*(VLOOKUP(F203,'Background data'!B$8:D$18,2,FALSE))*(365.25*1*10^-6)),0)</f>
        <v>7.7661281249999988E-3</v>
      </c>
      <c r="K203" s="4">
        <f>IF($I203="Secured",(E203*(VLOOKUP(F203,'Background data'!B$8:D$18,3,FALSE))*(365.25*1*10^-6)),0)</f>
        <v>8.6290312499999994E-2</v>
      </c>
      <c r="L203" s="4">
        <f>IF(I203="Secured",(E203*(VLOOKUP(F203,'Background data'!B$8:G$18,4,FALSE))*(365.25*1*10^-6)),0)</f>
        <v>3.8830640624999994E-3</v>
      </c>
      <c r="M203" s="4">
        <f>IF(I203="Secured",(E203*(VLOOKUP(F203,'Background data'!B$8:H$18,5,FALSE))*(365.25*1*10^-6)),0)</f>
        <v>0.15532256249999998</v>
      </c>
    </row>
    <row r="204" spans="1:13" x14ac:dyDescent="0.3">
      <c r="A204" s="2" t="s">
        <v>746</v>
      </c>
      <c r="B204" s="2" t="s">
        <v>90</v>
      </c>
      <c r="C204" s="3">
        <v>45411</v>
      </c>
      <c r="D204" s="2" t="s">
        <v>4</v>
      </c>
      <c r="E204" s="2">
        <f>VLOOKUP(D204,'Background data'!B$2:E$5,4,FALSE)</f>
        <v>47.25</v>
      </c>
      <c r="F204" s="2" t="s">
        <v>11</v>
      </c>
      <c r="G204" s="10">
        <v>45770</v>
      </c>
      <c r="H204" s="2" t="s">
        <v>404</v>
      </c>
      <c r="I204" s="2" t="str">
        <f t="shared" si="5"/>
        <v>Secured</v>
      </c>
      <c r="J204" s="4">
        <f>IF($I204="Secured",(E204*(VLOOKUP(F204,'Background data'!B$8:D$18,2,FALSE))*(365.25*1*10^-6)),0)</f>
        <v>7.7661281249999988E-3</v>
      </c>
      <c r="K204" s="4">
        <f>IF($I204="Secured",(E204*(VLOOKUP(F204,'Background data'!B$8:D$18,3,FALSE))*(365.25*1*10^-6)),0)</f>
        <v>8.6290312499999994E-2</v>
      </c>
      <c r="L204" s="4">
        <f>IF(I204="Secured",(E204*(VLOOKUP(F204,'Background data'!B$8:G$18,4,FALSE))*(365.25*1*10^-6)),0)</f>
        <v>3.8830640624999994E-3</v>
      </c>
      <c r="M204" s="4">
        <f>IF(I204="Secured",(E204*(VLOOKUP(F204,'Background data'!B$8:H$18,5,FALSE))*(365.25*1*10^-6)),0)</f>
        <v>0.15532256249999998</v>
      </c>
    </row>
    <row r="205" spans="1:13" x14ac:dyDescent="0.3">
      <c r="A205" s="2" t="s">
        <v>747</v>
      </c>
      <c r="B205" s="2" t="s">
        <v>90</v>
      </c>
      <c r="C205" s="3">
        <v>45407</v>
      </c>
      <c r="D205" s="2" t="s">
        <v>5</v>
      </c>
      <c r="E205" s="2">
        <f>VLOOKUP(D205,'Background data'!B$2:E$5,4,FALSE)</f>
        <v>64.8</v>
      </c>
      <c r="F205" s="2" t="s">
        <v>11</v>
      </c>
      <c r="G205" s="10">
        <v>45770</v>
      </c>
      <c r="H205" s="2" t="s">
        <v>395</v>
      </c>
      <c r="I205" s="2" t="str">
        <f t="shared" si="5"/>
        <v>Secured</v>
      </c>
      <c r="J205" s="4">
        <f>IF($I205="Secured",(E205*(VLOOKUP(F205,'Background data'!B$8:D$18,2,FALSE))*(365.25*1*10^-6)),0)</f>
        <v>1.0650689999999999E-2</v>
      </c>
      <c r="K205" s="4">
        <f>IF($I205="Secured",(E205*(VLOOKUP(F205,'Background data'!B$8:D$18,3,FALSE))*(365.25*1*10^-6)),0)</f>
        <v>0.11834099999999999</v>
      </c>
      <c r="L205" s="4">
        <f>IF(I205="Secured",(E205*(VLOOKUP(F205,'Background data'!B$8:G$18,4,FALSE))*(365.25*1*10^-6)),0)</f>
        <v>5.3253449999999996E-3</v>
      </c>
      <c r="M205" s="4">
        <f>IF(I205="Secured",(E205*(VLOOKUP(F205,'Background data'!B$8:H$18,5,FALSE))*(365.25*1*10^-6)),0)</f>
        <v>0.21301379999999995</v>
      </c>
    </row>
    <row r="206" spans="1:13" x14ac:dyDescent="0.3">
      <c r="A206" s="2" t="s">
        <v>748</v>
      </c>
      <c r="B206" s="2" t="s">
        <v>91</v>
      </c>
      <c r="C206" s="3">
        <v>45421</v>
      </c>
      <c r="D206" s="2" t="s">
        <v>4</v>
      </c>
      <c r="E206" s="2">
        <f>VLOOKUP(D206,'Background data'!B$2:E$5,4,FALSE)</f>
        <v>47.25</v>
      </c>
      <c r="F206" s="2" t="s">
        <v>11</v>
      </c>
      <c r="G206" s="10">
        <v>45770</v>
      </c>
      <c r="H206" s="2" t="s">
        <v>404</v>
      </c>
      <c r="I206" s="2" t="str">
        <f t="shared" si="5"/>
        <v>Secured</v>
      </c>
      <c r="J206" s="4">
        <f>IF($I206="Secured",(E206*(VLOOKUP(F206,'Background data'!B$8:D$18,2,FALSE))*(365.25*1*10^-6)),0)</f>
        <v>7.7661281249999988E-3</v>
      </c>
      <c r="K206" s="4">
        <f>IF($I206="Secured",(E206*(VLOOKUP(F206,'Background data'!B$8:D$18,3,FALSE))*(365.25*1*10^-6)),0)</f>
        <v>8.6290312499999994E-2</v>
      </c>
      <c r="L206" s="4">
        <f>IF(I206="Secured",(E206*(VLOOKUP(F206,'Background data'!B$8:G$18,4,FALSE))*(365.25*1*10^-6)),0)</f>
        <v>3.8830640624999994E-3</v>
      </c>
      <c r="M206" s="4">
        <f>IF(I206="Secured",(E206*(VLOOKUP(F206,'Background data'!B$8:H$18,5,FALSE))*(365.25*1*10^-6)),0)</f>
        <v>0.15532256249999998</v>
      </c>
    </row>
    <row r="207" spans="1:13" x14ac:dyDescent="0.3">
      <c r="A207" s="2" t="s">
        <v>749</v>
      </c>
      <c r="B207" s="2" t="s">
        <v>91</v>
      </c>
      <c r="C207" s="3">
        <v>45426</v>
      </c>
      <c r="D207" s="2" t="s">
        <v>4</v>
      </c>
      <c r="E207" s="2">
        <f>VLOOKUP(D207,'Background data'!B$2:E$5,4,FALSE)</f>
        <v>47.25</v>
      </c>
      <c r="F207" s="2" t="s">
        <v>11</v>
      </c>
      <c r="G207" s="10">
        <v>45770</v>
      </c>
      <c r="H207" s="2" t="s">
        <v>404</v>
      </c>
      <c r="I207" s="2" t="str">
        <f t="shared" si="5"/>
        <v>Secured</v>
      </c>
      <c r="J207" s="4">
        <f>IF($I207="Secured",(E207*(VLOOKUP(F207,'Background data'!B$8:D$18,2,FALSE))*(365.25*1*10^-6)),0)</f>
        <v>7.7661281249999988E-3</v>
      </c>
      <c r="K207" s="4">
        <f>IF($I207="Secured",(E207*(VLOOKUP(F207,'Background data'!B$8:D$18,3,FALSE))*(365.25*1*10^-6)),0)</f>
        <v>8.6290312499999994E-2</v>
      </c>
      <c r="L207" s="4">
        <f>IF(I207="Secured",(E207*(VLOOKUP(F207,'Background data'!B$8:G$18,4,FALSE))*(365.25*1*10^-6)),0)</f>
        <v>3.8830640624999994E-3</v>
      </c>
      <c r="M207" s="4">
        <f>IF(I207="Secured",(E207*(VLOOKUP(F207,'Background data'!B$8:H$18,5,FALSE))*(365.25*1*10^-6)),0)</f>
        <v>0.15532256249999998</v>
      </c>
    </row>
    <row r="208" spans="1:13" x14ac:dyDescent="0.3">
      <c r="A208" s="2" t="s">
        <v>750</v>
      </c>
      <c r="B208" s="2" t="s">
        <v>91</v>
      </c>
      <c r="C208" s="3">
        <v>45414</v>
      </c>
      <c r="D208" s="2" t="s">
        <v>4</v>
      </c>
      <c r="E208" s="2">
        <f>VLOOKUP(D208,'Background data'!B$2:E$5,4,FALSE)</f>
        <v>47.25</v>
      </c>
      <c r="F208" s="2" t="s">
        <v>11</v>
      </c>
      <c r="G208" s="10">
        <v>45770</v>
      </c>
      <c r="H208" s="2" t="s">
        <v>404</v>
      </c>
      <c r="I208" s="2" t="str">
        <f t="shared" si="5"/>
        <v>Secured</v>
      </c>
      <c r="J208" s="4">
        <f>IF($I208="Secured",(E208*(VLOOKUP(F208,'Background data'!B$8:D$18,2,FALSE))*(365.25*1*10^-6)),0)</f>
        <v>7.7661281249999988E-3</v>
      </c>
      <c r="K208" s="4">
        <f>IF($I208="Secured",(E208*(VLOOKUP(F208,'Background data'!B$8:D$18,3,FALSE))*(365.25*1*10^-6)),0)</f>
        <v>8.6290312499999994E-2</v>
      </c>
      <c r="L208" s="4">
        <f>IF(I208="Secured",(E208*(VLOOKUP(F208,'Background data'!B$8:G$18,4,FALSE))*(365.25*1*10^-6)),0)</f>
        <v>3.8830640624999994E-3</v>
      </c>
      <c r="M208" s="4">
        <f>IF(I208="Secured",(E208*(VLOOKUP(F208,'Background data'!B$8:H$18,5,FALSE))*(365.25*1*10^-6)),0)</f>
        <v>0.15532256249999998</v>
      </c>
    </row>
    <row r="209" spans="1:13" x14ac:dyDescent="0.3">
      <c r="A209" s="2" t="s">
        <v>751</v>
      </c>
      <c r="B209" s="2" t="s">
        <v>91</v>
      </c>
      <c r="C209" s="3">
        <v>45427</v>
      </c>
      <c r="D209" s="2" t="s">
        <v>4</v>
      </c>
      <c r="E209" s="2">
        <f>VLOOKUP(D209,'Background data'!B$2:E$5,4,FALSE)</f>
        <v>47.25</v>
      </c>
      <c r="F209" s="2" t="s">
        <v>11</v>
      </c>
      <c r="G209" s="10">
        <v>45770</v>
      </c>
      <c r="H209" s="2" t="s">
        <v>404</v>
      </c>
      <c r="I209" s="2" t="str">
        <f t="shared" si="5"/>
        <v>Secured</v>
      </c>
      <c r="J209" s="4">
        <f>IF($I209="Secured",(E209*(VLOOKUP(F209,'Background data'!B$8:D$18,2,FALSE))*(365.25*1*10^-6)),0)</f>
        <v>7.7661281249999988E-3</v>
      </c>
      <c r="K209" s="4">
        <f>IF($I209="Secured",(E209*(VLOOKUP(F209,'Background data'!B$8:D$18,3,FALSE))*(365.25*1*10^-6)),0)</f>
        <v>8.6290312499999994E-2</v>
      </c>
      <c r="L209" s="4">
        <f>IF(I209="Secured",(E209*(VLOOKUP(F209,'Background data'!B$8:G$18,4,FALSE))*(365.25*1*10^-6)),0)</f>
        <v>3.8830640624999994E-3</v>
      </c>
      <c r="M209" s="4">
        <f>IF(I209="Secured",(E209*(VLOOKUP(F209,'Background data'!B$8:H$18,5,FALSE))*(365.25*1*10^-6)),0)</f>
        <v>0.15532256249999998</v>
      </c>
    </row>
    <row r="210" spans="1:13" x14ac:dyDescent="0.3">
      <c r="A210" s="2" t="s">
        <v>752</v>
      </c>
      <c r="B210" s="2" t="s">
        <v>91</v>
      </c>
      <c r="C210" s="3">
        <v>45407</v>
      </c>
      <c r="D210" s="2" t="s">
        <v>4</v>
      </c>
      <c r="E210" s="2">
        <f>VLOOKUP(D210,'Background data'!B$2:E$5,4,FALSE)</f>
        <v>47.25</v>
      </c>
      <c r="F210" s="2" t="s">
        <v>11</v>
      </c>
      <c r="G210" s="10">
        <v>45770</v>
      </c>
      <c r="H210" s="2" t="s">
        <v>404</v>
      </c>
      <c r="I210" s="2" t="str">
        <f t="shared" si="5"/>
        <v>Secured</v>
      </c>
      <c r="J210" s="4">
        <f>IF($I210="Secured",(E210*(VLOOKUP(F210,'Background data'!B$8:D$18,2,FALSE))*(365.25*1*10^-6)),0)</f>
        <v>7.7661281249999988E-3</v>
      </c>
      <c r="K210" s="4">
        <f>IF($I210="Secured",(E210*(VLOOKUP(F210,'Background data'!B$8:D$18,3,FALSE))*(365.25*1*10^-6)),0)</f>
        <v>8.6290312499999994E-2</v>
      </c>
      <c r="L210" s="4">
        <f>IF(I210="Secured",(E210*(VLOOKUP(F210,'Background data'!B$8:G$18,4,FALSE))*(365.25*1*10^-6)),0)</f>
        <v>3.8830640624999994E-3</v>
      </c>
      <c r="M210" s="4">
        <f>IF(I210="Secured",(E210*(VLOOKUP(F210,'Background data'!B$8:H$18,5,FALSE))*(365.25*1*10^-6)),0)</f>
        <v>0.15532256249999998</v>
      </c>
    </row>
    <row r="211" spans="1:13" x14ac:dyDescent="0.3">
      <c r="A211" s="2" t="s">
        <v>753</v>
      </c>
      <c r="B211" s="2" t="s">
        <v>91</v>
      </c>
      <c r="C211" s="3">
        <v>45420</v>
      </c>
      <c r="D211" s="2" t="s">
        <v>4</v>
      </c>
      <c r="E211" s="2">
        <f>VLOOKUP(D211,'Background data'!B$2:E$5,4,FALSE)</f>
        <v>47.25</v>
      </c>
      <c r="F211" s="2" t="s">
        <v>11</v>
      </c>
      <c r="G211" s="10">
        <v>45770</v>
      </c>
      <c r="H211" s="2" t="s">
        <v>404</v>
      </c>
      <c r="I211" s="2" t="str">
        <f t="shared" si="5"/>
        <v>Secured</v>
      </c>
      <c r="J211" s="4">
        <f>IF($I211="Secured",(E211*(VLOOKUP(F211,'Background data'!B$8:D$18,2,FALSE))*(365.25*1*10^-6)),0)</f>
        <v>7.7661281249999988E-3</v>
      </c>
      <c r="K211" s="4">
        <f>IF($I211="Secured",(E211*(VLOOKUP(F211,'Background data'!B$8:D$18,3,FALSE))*(365.25*1*10^-6)),0)</f>
        <v>8.6290312499999994E-2</v>
      </c>
      <c r="L211" s="4">
        <f>IF(I211="Secured",(E211*(VLOOKUP(F211,'Background data'!B$8:G$18,4,FALSE))*(365.25*1*10^-6)),0)</f>
        <v>3.8830640624999994E-3</v>
      </c>
      <c r="M211" s="4">
        <f>IF(I211="Secured",(E211*(VLOOKUP(F211,'Background data'!B$8:H$18,5,FALSE))*(365.25*1*10^-6)),0)</f>
        <v>0.15532256249999998</v>
      </c>
    </row>
    <row r="212" spans="1:13" x14ac:dyDescent="0.3">
      <c r="A212" s="2" t="s">
        <v>1119</v>
      </c>
      <c r="B212" s="2" t="s">
        <v>91</v>
      </c>
      <c r="C212" s="17">
        <v>45547</v>
      </c>
      <c r="D212" s="2" t="s">
        <v>4</v>
      </c>
      <c r="E212" s="2">
        <f>VLOOKUP(D212,'Background data'!B$2:E$5,4,FALSE)</f>
        <v>47.25</v>
      </c>
      <c r="F212" s="2" t="s">
        <v>11</v>
      </c>
      <c r="G212" s="10">
        <v>45770</v>
      </c>
      <c r="H212" s="2" t="s">
        <v>404</v>
      </c>
      <c r="I212" s="2" t="str">
        <f t="shared" si="5"/>
        <v>Secured</v>
      </c>
      <c r="J212" s="4">
        <f>IF($I212="Secured",(E212*(VLOOKUP(F212,'Background data'!B$8:D$18,2,FALSE))*(365.25*1*10^-6)),0)</f>
        <v>7.7661281249999988E-3</v>
      </c>
      <c r="K212" s="4">
        <f>IF($I212="Secured",(E212*(VLOOKUP(F212,'Background data'!B$8:D$18,3,FALSE))*(365.25*1*10^-6)),0)</f>
        <v>8.6290312499999994E-2</v>
      </c>
      <c r="L212" s="4">
        <f>IF(I212="Secured",(E212*(VLOOKUP(F212,'Background data'!B$8:G$18,4,FALSE))*(365.25*1*10^-6)),0)</f>
        <v>3.8830640624999994E-3</v>
      </c>
      <c r="M212" s="4">
        <f>IF(I212="Secured",(E212*(VLOOKUP(F212,'Background data'!B$8:H$18,5,FALSE))*(365.25*1*10^-6)),0)</f>
        <v>0.15532256249999998</v>
      </c>
    </row>
    <row r="213" spans="1:13" x14ac:dyDescent="0.3">
      <c r="A213" s="2" t="s">
        <v>754</v>
      </c>
      <c r="B213" s="2" t="s">
        <v>91</v>
      </c>
      <c r="C213" s="3">
        <v>45421</v>
      </c>
      <c r="D213" s="2" t="s">
        <v>4</v>
      </c>
      <c r="E213" s="2">
        <f>VLOOKUP(D213,'Background data'!B$2:E$5,4,FALSE)</f>
        <v>47.25</v>
      </c>
      <c r="F213" s="2" t="s">
        <v>11</v>
      </c>
      <c r="G213" s="10">
        <v>45770</v>
      </c>
      <c r="H213" s="2" t="s">
        <v>404</v>
      </c>
      <c r="I213" s="2" t="str">
        <f t="shared" si="5"/>
        <v>Secured</v>
      </c>
      <c r="J213" s="4">
        <f>IF($I213="Secured",(E213*(VLOOKUP(F213,'Background data'!B$8:D$18,2,FALSE))*(365.25*1*10^-6)),0)</f>
        <v>7.7661281249999988E-3</v>
      </c>
      <c r="K213" s="4">
        <f>IF($I213="Secured",(E213*(VLOOKUP(F213,'Background data'!B$8:D$18,3,FALSE))*(365.25*1*10^-6)),0)</f>
        <v>8.6290312499999994E-2</v>
      </c>
      <c r="L213" s="4">
        <f>IF(I213="Secured",(E213*(VLOOKUP(F213,'Background data'!B$8:G$18,4,FALSE))*(365.25*1*10^-6)),0)</f>
        <v>3.8830640624999994E-3</v>
      </c>
      <c r="M213" s="4">
        <f>IF(I213="Secured",(E213*(VLOOKUP(F213,'Background data'!B$8:H$18,5,FALSE))*(365.25*1*10^-6)),0)</f>
        <v>0.15532256249999998</v>
      </c>
    </row>
    <row r="214" spans="1:13" x14ac:dyDescent="0.3">
      <c r="A214" s="2" t="s">
        <v>755</v>
      </c>
      <c r="B214" s="2" t="s">
        <v>91</v>
      </c>
      <c r="C214" s="3">
        <v>45414</v>
      </c>
      <c r="D214" s="2" t="s">
        <v>4</v>
      </c>
      <c r="E214" s="2">
        <f>VLOOKUP(D214,'Background data'!B$2:E$5,4,FALSE)</f>
        <v>47.25</v>
      </c>
      <c r="F214" s="2" t="s">
        <v>11</v>
      </c>
      <c r="G214" s="10">
        <v>45770</v>
      </c>
      <c r="H214" s="2" t="s">
        <v>404</v>
      </c>
      <c r="I214" s="2" t="str">
        <f t="shared" si="5"/>
        <v>Secured</v>
      </c>
      <c r="J214" s="4">
        <f>IF($I214="Secured",(E214*(VLOOKUP(F214,'Background data'!B$8:D$18,2,FALSE))*(365.25*1*10^-6)),0)</f>
        <v>7.7661281249999988E-3</v>
      </c>
      <c r="K214" s="4">
        <f>IF($I214="Secured",(E214*(VLOOKUP(F214,'Background data'!B$8:D$18,3,FALSE))*(365.25*1*10^-6)),0)</f>
        <v>8.6290312499999994E-2</v>
      </c>
      <c r="L214" s="4">
        <f>IF(I214="Secured",(E214*(VLOOKUP(F214,'Background data'!B$8:G$18,4,FALSE))*(365.25*1*10^-6)),0)</f>
        <v>3.8830640624999994E-3</v>
      </c>
      <c r="M214" s="4">
        <f>IF(I214="Secured",(E214*(VLOOKUP(F214,'Background data'!B$8:H$18,5,FALSE))*(365.25*1*10^-6)),0)</f>
        <v>0.15532256249999998</v>
      </c>
    </row>
    <row r="215" spans="1:13" x14ac:dyDescent="0.3">
      <c r="A215" s="2" t="s">
        <v>756</v>
      </c>
      <c r="B215" s="2" t="s">
        <v>91</v>
      </c>
      <c r="C215" s="3">
        <v>45414</v>
      </c>
      <c r="D215" s="2" t="s">
        <v>4</v>
      </c>
      <c r="E215" s="2">
        <f>VLOOKUP(D215,'Background data'!B$2:E$5,4,FALSE)</f>
        <v>47.25</v>
      </c>
      <c r="F215" s="2" t="s">
        <v>11</v>
      </c>
      <c r="G215" s="10">
        <v>45770</v>
      </c>
      <c r="H215" s="2" t="s">
        <v>404</v>
      </c>
      <c r="I215" s="2" t="str">
        <f t="shared" si="5"/>
        <v>Secured</v>
      </c>
      <c r="J215" s="4">
        <f>IF($I215="Secured",(E215*(VLOOKUP(F215,'Background data'!B$8:D$18,2,FALSE))*(365.25*1*10^-6)),0)</f>
        <v>7.7661281249999988E-3</v>
      </c>
      <c r="K215" s="4">
        <f>IF($I215="Secured",(E215*(VLOOKUP(F215,'Background data'!B$8:D$18,3,FALSE))*(365.25*1*10^-6)),0)</f>
        <v>8.6290312499999994E-2</v>
      </c>
      <c r="L215" s="4">
        <f>IF(I215="Secured",(E215*(VLOOKUP(F215,'Background data'!B$8:G$18,4,FALSE))*(365.25*1*10^-6)),0)</f>
        <v>3.8830640624999994E-3</v>
      </c>
      <c r="M215" s="4">
        <f>IF(I215="Secured",(E215*(VLOOKUP(F215,'Background data'!B$8:H$18,5,FALSE))*(365.25*1*10^-6)),0)</f>
        <v>0.15532256249999998</v>
      </c>
    </row>
    <row r="216" spans="1:13" x14ac:dyDescent="0.3">
      <c r="A216" s="2" t="s">
        <v>1120</v>
      </c>
      <c r="B216" s="2" t="s">
        <v>91</v>
      </c>
      <c r="C216" s="3">
        <v>45448</v>
      </c>
      <c r="D216" s="2" t="s">
        <v>4</v>
      </c>
      <c r="E216" s="2">
        <f>VLOOKUP(D216,'Background data'!B$2:E$5,4,FALSE)</f>
        <v>47.25</v>
      </c>
      <c r="F216" s="2" t="s">
        <v>11</v>
      </c>
      <c r="G216" s="10">
        <v>45770</v>
      </c>
      <c r="H216" s="2" t="s">
        <v>404</v>
      </c>
      <c r="I216" s="2" t="str">
        <f t="shared" si="5"/>
        <v>Secured</v>
      </c>
      <c r="J216" s="4">
        <f>IF($I216="Secured",(E216*(VLOOKUP(F216,'Background data'!B$8:D$18,2,FALSE))*(365.25*1*10^-6)),0)</f>
        <v>7.7661281249999988E-3</v>
      </c>
      <c r="K216" s="4">
        <f>IF($I216="Secured",(E216*(VLOOKUP(F216,'Background data'!B$8:D$18,3,FALSE))*(365.25*1*10^-6)),0)</f>
        <v>8.6290312499999994E-2</v>
      </c>
      <c r="L216" s="4">
        <f>IF(I216="Secured",(E216*(VLOOKUP(F216,'Background data'!B$8:G$18,4,FALSE))*(365.25*1*10^-6)),0)</f>
        <v>3.8830640624999994E-3</v>
      </c>
      <c r="M216" s="4">
        <f>IF(I216="Secured",(E216*(VLOOKUP(F216,'Background data'!B$8:H$18,5,FALSE))*(365.25*1*10^-6)),0)</f>
        <v>0.15532256249999998</v>
      </c>
    </row>
    <row r="217" spans="1:13" x14ac:dyDescent="0.3">
      <c r="A217" s="2" t="s">
        <v>757</v>
      </c>
      <c r="B217" s="2" t="s">
        <v>91</v>
      </c>
      <c r="C217" s="3">
        <v>45407</v>
      </c>
      <c r="D217" s="2" t="s">
        <v>4</v>
      </c>
      <c r="E217" s="2">
        <f>VLOOKUP(D217,'Background data'!B$2:E$5,4,FALSE)</f>
        <v>47.25</v>
      </c>
      <c r="F217" s="2" t="s">
        <v>11</v>
      </c>
      <c r="G217" s="10">
        <v>45770</v>
      </c>
      <c r="H217" s="2" t="s">
        <v>404</v>
      </c>
      <c r="I217" s="2" t="str">
        <f t="shared" si="5"/>
        <v>Secured</v>
      </c>
      <c r="J217" s="4">
        <f>IF($I217="Secured",(E217*(VLOOKUP(F217,'Background data'!B$8:D$18,2,FALSE))*(365.25*1*10^-6)),0)</f>
        <v>7.7661281249999988E-3</v>
      </c>
      <c r="K217" s="4">
        <f>IF($I217="Secured",(E217*(VLOOKUP(F217,'Background data'!B$8:D$18,3,FALSE))*(365.25*1*10^-6)),0)</f>
        <v>8.6290312499999994E-2</v>
      </c>
      <c r="L217" s="4">
        <f>IF(I217="Secured",(E217*(VLOOKUP(F217,'Background data'!B$8:G$18,4,FALSE))*(365.25*1*10^-6)),0)</f>
        <v>3.8830640624999994E-3</v>
      </c>
      <c r="M217" s="4">
        <f>IF(I217="Secured",(E217*(VLOOKUP(F217,'Background data'!B$8:H$18,5,FALSE))*(365.25*1*10^-6)),0)</f>
        <v>0.15532256249999998</v>
      </c>
    </row>
    <row r="218" spans="1:13" x14ac:dyDescent="0.3">
      <c r="A218" s="2" t="s">
        <v>758</v>
      </c>
      <c r="B218" s="2" t="s">
        <v>91</v>
      </c>
      <c r="C218" s="3">
        <v>45414</v>
      </c>
      <c r="D218" s="2" t="s">
        <v>4</v>
      </c>
      <c r="E218" s="2">
        <f>VLOOKUP(D218,'Background data'!B$2:E$5,4,FALSE)</f>
        <v>47.25</v>
      </c>
      <c r="F218" s="2" t="s">
        <v>11</v>
      </c>
      <c r="G218" s="10">
        <v>45770</v>
      </c>
      <c r="H218" s="2" t="s">
        <v>404</v>
      </c>
      <c r="I218" s="2" t="str">
        <f t="shared" si="5"/>
        <v>Secured</v>
      </c>
      <c r="J218" s="4">
        <f>IF($I218="Secured",(E218*(VLOOKUP(F218,'Background data'!B$8:D$18,2,FALSE))*(365.25*1*10^-6)),0)</f>
        <v>7.7661281249999988E-3</v>
      </c>
      <c r="K218" s="4">
        <f>IF($I218="Secured",(E218*(VLOOKUP(F218,'Background data'!B$8:D$18,3,FALSE))*(365.25*1*10^-6)),0)</f>
        <v>8.6290312499999994E-2</v>
      </c>
      <c r="L218" s="4">
        <f>IF(I218="Secured",(E218*(VLOOKUP(F218,'Background data'!B$8:G$18,4,FALSE))*(365.25*1*10^-6)),0)</f>
        <v>3.8830640624999994E-3</v>
      </c>
      <c r="M218" s="4">
        <f>IF(I218="Secured",(E218*(VLOOKUP(F218,'Background data'!B$8:H$18,5,FALSE))*(365.25*1*10^-6)),0)</f>
        <v>0.15532256249999998</v>
      </c>
    </row>
    <row r="219" spans="1:13" x14ac:dyDescent="0.3">
      <c r="A219" s="2" t="s">
        <v>1121</v>
      </c>
      <c r="B219" s="2" t="s">
        <v>91</v>
      </c>
      <c r="C219" s="3">
        <v>45440</v>
      </c>
      <c r="D219" s="2" t="s">
        <v>4</v>
      </c>
      <c r="E219" s="2">
        <f>VLOOKUP(D219,'Background data'!B$2:E$5,4,FALSE)</f>
        <v>47.25</v>
      </c>
      <c r="F219" s="2" t="s">
        <v>11</v>
      </c>
      <c r="G219" s="10">
        <v>45770</v>
      </c>
      <c r="H219" s="2" t="s">
        <v>404</v>
      </c>
      <c r="I219" s="2" t="str">
        <f t="shared" ref="I219:I253" si="6">IF(G219="","Not secured","Secured")</f>
        <v>Secured</v>
      </c>
      <c r="J219" s="4">
        <f>IF($I219="Secured",(E219*(VLOOKUP(F219,'Background data'!B$8:D$18,2,FALSE))*(365.25*1*10^-6)),0)</f>
        <v>7.7661281249999988E-3</v>
      </c>
      <c r="K219" s="4">
        <f>IF($I219="Secured",(E219*(VLOOKUP(F219,'Background data'!B$8:D$18,3,FALSE))*(365.25*1*10^-6)),0)</f>
        <v>8.6290312499999994E-2</v>
      </c>
      <c r="L219" s="4">
        <f>IF(I219="Secured",(E219*(VLOOKUP(F219,'Background data'!B$8:G$18,4,FALSE))*(365.25*1*10^-6)),0)</f>
        <v>3.8830640624999994E-3</v>
      </c>
      <c r="M219" s="4">
        <f>IF(I219="Secured",(E219*(VLOOKUP(F219,'Background data'!B$8:H$18,5,FALSE))*(365.25*1*10^-6)),0)</f>
        <v>0.15532256249999998</v>
      </c>
    </row>
    <row r="220" spans="1:13" x14ac:dyDescent="0.3">
      <c r="A220" s="2" t="s">
        <v>759</v>
      </c>
      <c r="B220" s="2" t="s">
        <v>92</v>
      </c>
      <c r="C220" s="3">
        <v>45415</v>
      </c>
      <c r="D220" s="2" t="s">
        <v>4</v>
      </c>
      <c r="E220" s="2">
        <f>VLOOKUP(D220,'Background data'!B$2:E$5,4,FALSE)</f>
        <v>47.25</v>
      </c>
      <c r="F220" s="2" t="s">
        <v>11</v>
      </c>
      <c r="G220" s="10">
        <v>45770</v>
      </c>
      <c r="H220" s="2" t="s">
        <v>404</v>
      </c>
      <c r="I220" s="2" t="str">
        <f t="shared" si="6"/>
        <v>Secured</v>
      </c>
      <c r="J220" s="4">
        <f>IF($I220="Secured",(E220*(VLOOKUP(F220,'Background data'!B$8:D$18,2,FALSE))*(365.25*1*10^-6)),0)</f>
        <v>7.7661281249999988E-3</v>
      </c>
      <c r="K220" s="4">
        <f>IF($I220="Secured",(E220*(VLOOKUP(F220,'Background data'!B$8:D$18,3,FALSE))*(365.25*1*10^-6)),0)</f>
        <v>8.6290312499999994E-2</v>
      </c>
      <c r="L220" s="4">
        <f>IF(I220="Secured",(E220*(VLOOKUP(F220,'Background data'!B$8:G$18,4,FALSE))*(365.25*1*10^-6)),0)</f>
        <v>3.8830640624999994E-3</v>
      </c>
      <c r="M220" s="4">
        <f>IF(I220="Secured",(E220*(VLOOKUP(F220,'Background data'!B$8:H$18,5,FALSE))*(365.25*1*10^-6)),0)</f>
        <v>0.15532256249999998</v>
      </c>
    </row>
    <row r="221" spans="1:13" x14ac:dyDescent="0.3">
      <c r="A221" s="2" t="s">
        <v>1122</v>
      </c>
      <c r="B221" s="2" t="s">
        <v>92</v>
      </c>
      <c r="C221" s="3">
        <v>45429</v>
      </c>
      <c r="D221" s="2" t="s">
        <v>4</v>
      </c>
      <c r="E221" s="2">
        <f>VLOOKUP(D221,'Background data'!B$2:E$5,4,FALSE)</f>
        <v>47.25</v>
      </c>
      <c r="F221" s="2" t="s">
        <v>11</v>
      </c>
      <c r="G221" s="10">
        <v>45770</v>
      </c>
      <c r="H221" s="2" t="s">
        <v>404</v>
      </c>
      <c r="I221" s="2" t="str">
        <f t="shared" si="6"/>
        <v>Secured</v>
      </c>
      <c r="J221" s="4">
        <f>IF($I221="Secured",(E221*(VLOOKUP(F221,'Background data'!B$8:D$18,2,FALSE))*(365.25*1*10^-6)),0)</f>
        <v>7.7661281249999988E-3</v>
      </c>
      <c r="K221" s="4">
        <f>IF($I221="Secured",(E221*(VLOOKUP(F221,'Background data'!B$8:D$18,3,FALSE))*(365.25*1*10^-6)),0)</f>
        <v>8.6290312499999994E-2</v>
      </c>
      <c r="L221" s="4">
        <f>IF(I221="Secured",(E221*(VLOOKUP(F221,'Background data'!B$8:G$18,4,FALSE))*(365.25*1*10^-6)),0)</f>
        <v>3.8830640624999994E-3</v>
      </c>
      <c r="M221" s="4">
        <f>IF(I221="Secured",(E221*(VLOOKUP(F221,'Background data'!B$8:H$18,5,FALSE))*(365.25*1*10^-6)),0)</f>
        <v>0.15532256249999998</v>
      </c>
    </row>
    <row r="222" spans="1:13" x14ac:dyDescent="0.3">
      <c r="A222" s="2" t="s">
        <v>1123</v>
      </c>
      <c r="B222" s="2" t="s">
        <v>92</v>
      </c>
      <c r="C222" s="3">
        <v>45429</v>
      </c>
      <c r="D222" s="2" t="s">
        <v>4</v>
      </c>
      <c r="E222" s="2">
        <f>VLOOKUP(D222,'Background data'!B$2:E$5,4,FALSE)</f>
        <v>47.25</v>
      </c>
      <c r="F222" s="2" t="s">
        <v>11</v>
      </c>
      <c r="G222" s="10">
        <v>45770</v>
      </c>
      <c r="H222" s="2" t="s">
        <v>404</v>
      </c>
      <c r="I222" s="2" t="str">
        <f t="shared" si="6"/>
        <v>Secured</v>
      </c>
      <c r="J222" s="4">
        <f>IF($I222="Secured",(E222*(VLOOKUP(F222,'Background data'!B$8:D$18,2,FALSE))*(365.25*1*10^-6)),0)</f>
        <v>7.7661281249999988E-3</v>
      </c>
      <c r="K222" s="4">
        <f>IF($I222="Secured",(E222*(VLOOKUP(F222,'Background data'!B$8:D$18,3,FALSE))*(365.25*1*10^-6)),0)</f>
        <v>8.6290312499999994E-2</v>
      </c>
      <c r="L222" s="4">
        <f>IF(I222="Secured",(E222*(VLOOKUP(F222,'Background data'!B$8:G$18,4,FALSE))*(365.25*1*10^-6)),0)</f>
        <v>3.8830640624999994E-3</v>
      </c>
      <c r="M222" s="4">
        <f>IF(I222="Secured",(E222*(VLOOKUP(F222,'Background data'!B$8:H$18,5,FALSE))*(365.25*1*10^-6)),0)</f>
        <v>0.15532256249999998</v>
      </c>
    </row>
    <row r="223" spans="1:13" x14ac:dyDescent="0.3">
      <c r="A223" s="2" t="s">
        <v>760</v>
      </c>
      <c r="B223" s="2" t="s">
        <v>92</v>
      </c>
      <c r="C223" s="3">
        <v>45420</v>
      </c>
      <c r="D223" s="2" t="s">
        <v>4</v>
      </c>
      <c r="E223" s="2">
        <f>VLOOKUP(D223,'Background data'!B$2:E$5,4,FALSE)</f>
        <v>47.25</v>
      </c>
      <c r="F223" s="2" t="s">
        <v>11</v>
      </c>
      <c r="G223" s="10">
        <v>45770</v>
      </c>
      <c r="H223" s="2" t="s">
        <v>404</v>
      </c>
      <c r="I223" s="2" t="str">
        <f t="shared" si="6"/>
        <v>Secured</v>
      </c>
      <c r="J223" s="4">
        <f>IF($I223="Secured",(E223*(VLOOKUP(F223,'Background data'!B$8:D$18,2,FALSE))*(365.25*1*10^-6)),0)</f>
        <v>7.7661281249999988E-3</v>
      </c>
      <c r="K223" s="4">
        <f>IF($I223="Secured",(E223*(VLOOKUP(F223,'Background data'!B$8:D$18,3,FALSE))*(365.25*1*10^-6)),0)</f>
        <v>8.6290312499999994E-2</v>
      </c>
      <c r="L223" s="4">
        <f>IF(I223="Secured",(E223*(VLOOKUP(F223,'Background data'!B$8:G$18,4,FALSE))*(365.25*1*10^-6)),0)</f>
        <v>3.8830640624999994E-3</v>
      </c>
      <c r="M223" s="4">
        <f>IF(I223="Secured",(E223*(VLOOKUP(F223,'Background data'!B$8:H$18,5,FALSE))*(365.25*1*10^-6)),0)</f>
        <v>0.15532256249999998</v>
      </c>
    </row>
    <row r="224" spans="1:13" x14ac:dyDescent="0.3">
      <c r="A224" s="2" t="s">
        <v>1124</v>
      </c>
      <c r="B224" s="2" t="s">
        <v>92</v>
      </c>
      <c r="C224" s="3">
        <v>45436</v>
      </c>
      <c r="D224" s="2" t="s">
        <v>4</v>
      </c>
      <c r="E224" s="2">
        <f>VLOOKUP(D224,'Background data'!B$2:E$5,4,FALSE)</f>
        <v>47.25</v>
      </c>
      <c r="F224" s="2" t="s">
        <v>11</v>
      </c>
      <c r="G224" s="10">
        <v>45770</v>
      </c>
      <c r="H224" s="2" t="s">
        <v>404</v>
      </c>
      <c r="I224" s="2" t="str">
        <f t="shared" si="6"/>
        <v>Secured</v>
      </c>
      <c r="J224" s="4">
        <f>IF($I224="Secured",(E224*(VLOOKUP(F224,'Background data'!B$8:D$18,2,FALSE))*(365.25*1*10^-6)),0)</f>
        <v>7.7661281249999988E-3</v>
      </c>
      <c r="K224" s="4">
        <f>IF($I224="Secured",(E224*(VLOOKUP(F224,'Background data'!B$8:D$18,3,FALSE))*(365.25*1*10^-6)),0)</f>
        <v>8.6290312499999994E-2</v>
      </c>
      <c r="L224" s="4">
        <f>IF(I224="Secured",(E224*(VLOOKUP(F224,'Background data'!B$8:G$18,4,FALSE))*(365.25*1*10^-6)),0)</f>
        <v>3.8830640624999994E-3</v>
      </c>
      <c r="M224" s="4">
        <f>IF(I224="Secured",(E224*(VLOOKUP(F224,'Background data'!B$8:H$18,5,FALSE))*(365.25*1*10^-6)),0)</f>
        <v>0.15532256249999998</v>
      </c>
    </row>
    <row r="225" spans="1:13" x14ac:dyDescent="0.3">
      <c r="A225" s="2" t="s">
        <v>761</v>
      </c>
      <c r="B225" s="2" t="s">
        <v>92</v>
      </c>
      <c r="C225" s="3">
        <v>45415</v>
      </c>
      <c r="D225" s="2" t="s">
        <v>4</v>
      </c>
      <c r="E225" s="2">
        <f>VLOOKUP(D225,'Background data'!B$2:E$5,4,FALSE)</f>
        <v>47.25</v>
      </c>
      <c r="F225" s="2" t="s">
        <v>11</v>
      </c>
      <c r="G225" s="10">
        <v>45770</v>
      </c>
      <c r="H225" s="2" t="s">
        <v>404</v>
      </c>
      <c r="I225" s="2" t="str">
        <f t="shared" si="6"/>
        <v>Secured</v>
      </c>
      <c r="J225" s="4">
        <f>IF($I225="Secured",(E225*(VLOOKUP(F225,'Background data'!B$8:D$18,2,FALSE))*(365.25*1*10^-6)),0)</f>
        <v>7.7661281249999988E-3</v>
      </c>
      <c r="K225" s="4">
        <f>IF($I225="Secured",(E225*(VLOOKUP(F225,'Background data'!B$8:D$18,3,FALSE))*(365.25*1*10^-6)),0)</f>
        <v>8.6290312499999994E-2</v>
      </c>
      <c r="L225" s="4">
        <f>IF(I225="Secured",(E225*(VLOOKUP(F225,'Background data'!B$8:G$18,4,FALSE))*(365.25*1*10^-6)),0)</f>
        <v>3.8830640624999994E-3</v>
      </c>
      <c r="M225" s="4">
        <f>IF(I225="Secured",(E225*(VLOOKUP(F225,'Background data'!B$8:H$18,5,FALSE))*(365.25*1*10^-6)),0)</f>
        <v>0.15532256249999998</v>
      </c>
    </row>
    <row r="226" spans="1:13" x14ac:dyDescent="0.3">
      <c r="A226" s="2" t="s">
        <v>762</v>
      </c>
      <c r="B226" s="2" t="s">
        <v>92</v>
      </c>
      <c r="C226" s="3">
        <v>45415</v>
      </c>
      <c r="D226" s="2" t="s">
        <v>4</v>
      </c>
      <c r="E226" s="2">
        <f>VLOOKUP(D226,'Background data'!B$2:E$5,4,FALSE)</f>
        <v>47.25</v>
      </c>
      <c r="F226" s="2" t="s">
        <v>11</v>
      </c>
      <c r="G226" s="10">
        <v>45770</v>
      </c>
      <c r="H226" s="2" t="s">
        <v>404</v>
      </c>
      <c r="I226" s="2" t="str">
        <f t="shared" si="6"/>
        <v>Secured</v>
      </c>
      <c r="J226" s="4">
        <f>IF($I226="Secured",(E226*(VLOOKUP(F226,'Background data'!B$8:D$18,2,FALSE))*(365.25*1*10^-6)),0)</f>
        <v>7.7661281249999988E-3</v>
      </c>
      <c r="K226" s="4">
        <f>IF($I226="Secured",(E226*(VLOOKUP(F226,'Background data'!B$8:D$18,3,FALSE))*(365.25*1*10^-6)),0)</f>
        <v>8.6290312499999994E-2</v>
      </c>
      <c r="L226" s="4">
        <f>IF(I226="Secured",(E226*(VLOOKUP(F226,'Background data'!B$8:G$18,4,FALSE))*(365.25*1*10^-6)),0)</f>
        <v>3.8830640624999994E-3</v>
      </c>
      <c r="M226" s="4">
        <f>IF(I226="Secured",(E226*(VLOOKUP(F226,'Background data'!B$8:H$18,5,FALSE))*(365.25*1*10^-6)),0)</f>
        <v>0.15532256249999998</v>
      </c>
    </row>
    <row r="227" spans="1:13" x14ac:dyDescent="0.3">
      <c r="A227" s="2" t="s">
        <v>763</v>
      </c>
      <c r="B227" s="2" t="s">
        <v>92</v>
      </c>
      <c r="C227" s="3">
        <v>45419</v>
      </c>
      <c r="D227" s="2" t="s">
        <v>4</v>
      </c>
      <c r="E227" s="2">
        <f>VLOOKUP(D227,'Background data'!B$2:E$5,4,FALSE)</f>
        <v>47.25</v>
      </c>
      <c r="F227" s="2" t="s">
        <v>11</v>
      </c>
      <c r="G227" s="10">
        <v>45770</v>
      </c>
      <c r="H227" s="2" t="s">
        <v>404</v>
      </c>
      <c r="I227" s="2" t="str">
        <f t="shared" si="6"/>
        <v>Secured</v>
      </c>
      <c r="J227" s="4">
        <f>IF($I227="Secured",(E227*(VLOOKUP(F227,'Background data'!B$8:D$18,2,FALSE))*(365.25*1*10^-6)),0)</f>
        <v>7.7661281249999988E-3</v>
      </c>
      <c r="K227" s="4">
        <f>IF($I227="Secured",(E227*(VLOOKUP(F227,'Background data'!B$8:D$18,3,FALSE))*(365.25*1*10^-6)),0)</f>
        <v>8.6290312499999994E-2</v>
      </c>
      <c r="L227" s="4">
        <f>IF(I227="Secured",(E227*(VLOOKUP(F227,'Background data'!B$8:G$18,4,FALSE))*(365.25*1*10^-6)),0)</f>
        <v>3.8830640624999994E-3</v>
      </c>
      <c r="M227" s="4">
        <f>IF(I227="Secured",(E227*(VLOOKUP(F227,'Background data'!B$8:H$18,5,FALSE))*(365.25*1*10^-6)),0)</f>
        <v>0.15532256249999998</v>
      </c>
    </row>
    <row r="228" spans="1:13" x14ac:dyDescent="0.3">
      <c r="A228" s="2" t="s">
        <v>764</v>
      </c>
      <c r="B228" s="2" t="s">
        <v>92</v>
      </c>
      <c r="C228" s="3">
        <v>45419</v>
      </c>
      <c r="D228" s="2" t="s">
        <v>4</v>
      </c>
      <c r="E228" s="2">
        <f>VLOOKUP(D228,'Background data'!B$2:E$5,4,FALSE)</f>
        <v>47.25</v>
      </c>
      <c r="F228" s="2" t="s">
        <v>11</v>
      </c>
      <c r="G228" s="10">
        <v>45770</v>
      </c>
      <c r="H228" s="2" t="s">
        <v>404</v>
      </c>
      <c r="I228" s="2" t="str">
        <f t="shared" si="6"/>
        <v>Secured</v>
      </c>
      <c r="J228" s="4">
        <f>IF($I228="Secured",(E228*(VLOOKUP(F228,'Background data'!B$8:D$18,2,FALSE))*(365.25*1*10^-6)),0)</f>
        <v>7.7661281249999988E-3</v>
      </c>
      <c r="K228" s="4">
        <f>IF($I228="Secured",(E228*(VLOOKUP(F228,'Background data'!B$8:D$18,3,FALSE))*(365.25*1*10^-6)),0)</f>
        <v>8.6290312499999994E-2</v>
      </c>
      <c r="L228" s="4">
        <f>IF(I228="Secured",(E228*(VLOOKUP(F228,'Background data'!B$8:G$18,4,FALSE))*(365.25*1*10^-6)),0)</f>
        <v>3.8830640624999994E-3</v>
      </c>
      <c r="M228" s="4">
        <f>IF(I228="Secured",(E228*(VLOOKUP(F228,'Background data'!B$8:H$18,5,FALSE))*(365.25*1*10^-6)),0)</f>
        <v>0.15532256249999998</v>
      </c>
    </row>
    <row r="229" spans="1:13" x14ac:dyDescent="0.3">
      <c r="A229" s="2" t="s">
        <v>765</v>
      </c>
      <c r="B229" s="2" t="s">
        <v>92</v>
      </c>
      <c r="C229" s="3">
        <v>45415</v>
      </c>
      <c r="D229" s="2" t="s">
        <v>4</v>
      </c>
      <c r="E229" s="2">
        <f>VLOOKUP(D229,'Background data'!B$2:E$5,4,FALSE)</f>
        <v>47.25</v>
      </c>
      <c r="F229" s="2" t="s">
        <v>11</v>
      </c>
      <c r="G229" s="10">
        <v>45770</v>
      </c>
      <c r="H229" s="2" t="s">
        <v>404</v>
      </c>
      <c r="I229" s="2" t="str">
        <f t="shared" si="6"/>
        <v>Secured</v>
      </c>
      <c r="J229" s="4">
        <f>IF($I229="Secured",(E229*(VLOOKUP(F229,'Background data'!B$8:D$18,2,FALSE))*(365.25*1*10^-6)),0)</f>
        <v>7.7661281249999988E-3</v>
      </c>
      <c r="K229" s="4">
        <f>IF($I229="Secured",(E229*(VLOOKUP(F229,'Background data'!B$8:D$18,3,FALSE))*(365.25*1*10^-6)),0)</f>
        <v>8.6290312499999994E-2</v>
      </c>
      <c r="L229" s="4">
        <f>IF(I229="Secured",(E229*(VLOOKUP(F229,'Background data'!B$8:G$18,4,FALSE))*(365.25*1*10^-6)),0)</f>
        <v>3.8830640624999994E-3</v>
      </c>
      <c r="M229" s="4">
        <f>IF(I229="Secured",(E229*(VLOOKUP(F229,'Background data'!B$8:H$18,5,FALSE))*(365.25*1*10^-6)),0)</f>
        <v>0.15532256249999998</v>
      </c>
    </row>
    <row r="230" spans="1:13" x14ac:dyDescent="0.3">
      <c r="A230" s="2" t="s">
        <v>1125</v>
      </c>
      <c r="B230" s="2" t="s">
        <v>92</v>
      </c>
      <c r="C230" s="3">
        <v>45443</v>
      </c>
      <c r="D230" s="2" t="s">
        <v>4</v>
      </c>
      <c r="E230" s="2">
        <f>VLOOKUP(D230,'Background data'!B$2:E$5,4,FALSE)</f>
        <v>47.25</v>
      </c>
      <c r="F230" s="2" t="s">
        <v>11</v>
      </c>
      <c r="G230" s="10">
        <v>45770</v>
      </c>
      <c r="H230" s="2" t="s">
        <v>404</v>
      </c>
      <c r="I230" s="2" t="str">
        <f t="shared" si="6"/>
        <v>Secured</v>
      </c>
      <c r="J230" s="4">
        <f>IF($I230="Secured",(E230*(VLOOKUP(F230,'Background data'!B$8:D$18,2,FALSE))*(365.25*1*10^-6)),0)</f>
        <v>7.7661281249999988E-3</v>
      </c>
      <c r="K230" s="4">
        <f>IF($I230="Secured",(E230*(VLOOKUP(F230,'Background data'!B$8:D$18,3,FALSE))*(365.25*1*10^-6)),0)</f>
        <v>8.6290312499999994E-2</v>
      </c>
      <c r="L230" s="4">
        <f>IF(I230="Secured",(E230*(VLOOKUP(F230,'Background data'!B$8:G$18,4,FALSE))*(365.25*1*10^-6)),0)</f>
        <v>3.8830640624999994E-3</v>
      </c>
      <c r="M230" s="4">
        <f>IF(I230="Secured",(E230*(VLOOKUP(F230,'Background data'!B$8:H$18,5,FALSE))*(365.25*1*10^-6)),0)</f>
        <v>0.15532256249999998</v>
      </c>
    </row>
    <row r="231" spans="1:13" x14ac:dyDescent="0.3">
      <c r="A231" s="2" t="s">
        <v>766</v>
      </c>
      <c r="B231" s="2" t="s">
        <v>92</v>
      </c>
      <c r="C231" s="3">
        <v>45421</v>
      </c>
      <c r="D231" s="2" t="s">
        <v>4</v>
      </c>
      <c r="E231" s="2">
        <f>VLOOKUP(D231,'Background data'!B$2:E$5,4,FALSE)</f>
        <v>47.25</v>
      </c>
      <c r="F231" s="2" t="s">
        <v>11</v>
      </c>
      <c r="G231" s="10">
        <v>45770</v>
      </c>
      <c r="H231" s="2" t="s">
        <v>404</v>
      </c>
      <c r="I231" s="2" t="str">
        <f t="shared" si="6"/>
        <v>Secured</v>
      </c>
      <c r="J231" s="4">
        <f>IF($I231="Secured",(E231*(VLOOKUP(F231,'Background data'!B$8:D$18,2,FALSE))*(365.25*1*10^-6)),0)</f>
        <v>7.7661281249999988E-3</v>
      </c>
      <c r="K231" s="4">
        <f>IF($I231="Secured",(E231*(VLOOKUP(F231,'Background data'!B$8:D$18,3,FALSE))*(365.25*1*10^-6)),0)</f>
        <v>8.6290312499999994E-2</v>
      </c>
      <c r="L231" s="4">
        <f>IF(I231="Secured",(E231*(VLOOKUP(F231,'Background data'!B$8:G$18,4,FALSE))*(365.25*1*10^-6)),0)</f>
        <v>3.8830640624999994E-3</v>
      </c>
      <c r="M231" s="4">
        <f>IF(I231="Secured",(E231*(VLOOKUP(F231,'Background data'!B$8:H$18,5,FALSE))*(365.25*1*10^-6)),0)</f>
        <v>0.15532256249999998</v>
      </c>
    </row>
    <row r="232" spans="1:13" x14ac:dyDescent="0.3">
      <c r="A232" s="2" t="s">
        <v>1126</v>
      </c>
      <c r="B232" s="2" t="s">
        <v>92</v>
      </c>
      <c r="C232" s="3">
        <v>45441</v>
      </c>
      <c r="D232" s="2" t="s">
        <v>4</v>
      </c>
      <c r="E232" s="2">
        <f>VLOOKUP(D232,'Background data'!B$2:E$5,4,FALSE)</f>
        <v>47.25</v>
      </c>
      <c r="F232" s="2" t="s">
        <v>11</v>
      </c>
      <c r="G232" s="10">
        <v>45770</v>
      </c>
      <c r="H232" s="2" t="s">
        <v>404</v>
      </c>
      <c r="I232" s="2" t="str">
        <f t="shared" si="6"/>
        <v>Secured</v>
      </c>
      <c r="J232" s="4">
        <f>IF($I232="Secured",(E232*(VLOOKUP(F232,'Background data'!B$8:D$18,2,FALSE))*(365.25*1*10^-6)),0)</f>
        <v>7.7661281249999988E-3</v>
      </c>
      <c r="K232" s="4">
        <f>IF($I232="Secured",(E232*(VLOOKUP(F232,'Background data'!B$8:D$18,3,FALSE))*(365.25*1*10^-6)),0)</f>
        <v>8.6290312499999994E-2</v>
      </c>
      <c r="L232" s="4">
        <f>IF(I232="Secured",(E232*(VLOOKUP(F232,'Background data'!B$8:G$18,4,FALSE))*(365.25*1*10^-6)),0)</f>
        <v>3.8830640624999994E-3</v>
      </c>
      <c r="M232" s="4">
        <f>IF(I232="Secured",(E232*(VLOOKUP(F232,'Background data'!B$8:H$18,5,FALSE))*(365.25*1*10^-6)),0)</f>
        <v>0.15532256249999998</v>
      </c>
    </row>
    <row r="233" spans="1:13" x14ac:dyDescent="0.3">
      <c r="A233" s="2" t="s">
        <v>767</v>
      </c>
      <c r="B233" s="2" t="s">
        <v>92</v>
      </c>
      <c r="C233" s="3">
        <v>45422</v>
      </c>
      <c r="D233" s="2" t="s">
        <v>4</v>
      </c>
      <c r="E233" s="2">
        <f>VLOOKUP(D233,'Background data'!B$2:E$5,4,FALSE)</f>
        <v>47.25</v>
      </c>
      <c r="F233" s="2" t="s">
        <v>11</v>
      </c>
      <c r="G233" s="10">
        <v>45770</v>
      </c>
      <c r="H233" s="2" t="s">
        <v>404</v>
      </c>
      <c r="I233" s="2" t="str">
        <f t="shared" si="6"/>
        <v>Secured</v>
      </c>
      <c r="J233" s="4">
        <f>IF($I233="Secured",(E233*(VLOOKUP(F233,'Background data'!B$8:D$18,2,FALSE))*(365.25*1*10^-6)),0)</f>
        <v>7.7661281249999988E-3</v>
      </c>
      <c r="K233" s="4">
        <f>IF($I233="Secured",(E233*(VLOOKUP(F233,'Background data'!B$8:D$18,3,FALSE))*(365.25*1*10^-6)),0)</f>
        <v>8.6290312499999994E-2</v>
      </c>
      <c r="L233" s="4">
        <f>IF(I233="Secured",(E233*(VLOOKUP(F233,'Background data'!B$8:G$18,4,FALSE))*(365.25*1*10^-6)),0)</f>
        <v>3.8830640624999994E-3</v>
      </c>
      <c r="M233" s="4">
        <f>IF(I233="Secured",(E233*(VLOOKUP(F233,'Background data'!B$8:H$18,5,FALSE))*(365.25*1*10^-6)),0)</f>
        <v>0.15532256249999998</v>
      </c>
    </row>
    <row r="234" spans="1:13" x14ac:dyDescent="0.3">
      <c r="A234" s="2" t="s">
        <v>1127</v>
      </c>
      <c r="B234" s="2" t="s">
        <v>92</v>
      </c>
      <c r="C234" s="17">
        <v>45491</v>
      </c>
      <c r="D234" s="2" t="s">
        <v>4</v>
      </c>
      <c r="E234" s="2">
        <f>VLOOKUP(D234,'Background data'!B$2:E$5,4,FALSE)</f>
        <v>47.25</v>
      </c>
      <c r="F234" s="2" t="s">
        <v>11</v>
      </c>
      <c r="G234" s="10">
        <v>45770</v>
      </c>
      <c r="H234" s="2" t="s">
        <v>404</v>
      </c>
      <c r="I234" s="2" t="str">
        <f t="shared" si="6"/>
        <v>Secured</v>
      </c>
      <c r="J234" s="4">
        <f>IF($I234="Secured",(E234*(VLOOKUP(F234,'Background data'!B$8:D$18,2,FALSE))*(365.25*1*10^-6)),0)</f>
        <v>7.7661281249999988E-3</v>
      </c>
      <c r="K234" s="4">
        <f>IF($I234="Secured",(E234*(VLOOKUP(F234,'Background data'!B$8:D$18,3,FALSE))*(365.25*1*10^-6)),0)</f>
        <v>8.6290312499999994E-2</v>
      </c>
      <c r="L234" s="4">
        <f>IF(I234="Secured",(E234*(VLOOKUP(F234,'Background data'!B$8:G$18,4,FALSE))*(365.25*1*10^-6)),0)</f>
        <v>3.8830640624999994E-3</v>
      </c>
      <c r="M234" s="4">
        <f>IF(I234="Secured",(E234*(VLOOKUP(F234,'Background data'!B$8:H$18,5,FALSE))*(365.25*1*10^-6)),0)</f>
        <v>0.15532256249999998</v>
      </c>
    </row>
    <row r="235" spans="1:13" x14ac:dyDescent="0.3">
      <c r="A235" s="2" t="s">
        <v>768</v>
      </c>
      <c r="B235" s="2" t="s">
        <v>92</v>
      </c>
      <c r="C235" s="3">
        <v>45414</v>
      </c>
      <c r="D235" s="2" t="s">
        <v>4</v>
      </c>
      <c r="E235" s="2">
        <f>VLOOKUP(D235,'Background data'!B$2:E$5,4,FALSE)</f>
        <v>47.25</v>
      </c>
      <c r="F235" s="2" t="s">
        <v>11</v>
      </c>
      <c r="G235" s="10">
        <v>45770</v>
      </c>
      <c r="H235" s="2" t="s">
        <v>404</v>
      </c>
      <c r="I235" s="2" t="str">
        <f t="shared" si="6"/>
        <v>Secured</v>
      </c>
      <c r="J235" s="4">
        <f>IF($I235="Secured",(E235*(VLOOKUP(F235,'Background data'!B$8:D$18,2,FALSE))*(365.25*1*10^-6)),0)</f>
        <v>7.7661281249999988E-3</v>
      </c>
      <c r="K235" s="4">
        <f>IF($I235="Secured",(E235*(VLOOKUP(F235,'Background data'!B$8:D$18,3,FALSE))*(365.25*1*10^-6)),0)</f>
        <v>8.6290312499999994E-2</v>
      </c>
      <c r="L235" s="4">
        <f>IF(I235="Secured",(E235*(VLOOKUP(F235,'Background data'!B$8:G$18,4,FALSE))*(365.25*1*10^-6)),0)</f>
        <v>3.8830640624999994E-3</v>
      </c>
      <c r="M235" s="4">
        <f>IF(I235="Secured",(E235*(VLOOKUP(F235,'Background data'!B$8:H$18,5,FALSE))*(365.25*1*10^-6)),0)</f>
        <v>0.15532256249999998</v>
      </c>
    </row>
    <row r="236" spans="1:13" x14ac:dyDescent="0.3">
      <c r="A236" s="2" t="s">
        <v>769</v>
      </c>
      <c r="B236" s="2" t="s">
        <v>93</v>
      </c>
      <c r="C236" s="3">
        <v>45407</v>
      </c>
      <c r="D236" s="2" t="s">
        <v>4</v>
      </c>
      <c r="E236" s="2">
        <f>VLOOKUP(D236,'Background data'!B$2:E$5,4,FALSE)</f>
        <v>47.25</v>
      </c>
      <c r="F236" s="2" t="s">
        <v>11</v>
      </c>
      <c r="G236" s="10">
        <v>45770</v>
      </c>
      <c r="H236" s="2" t="s">
        <v>404</v>
      </c>
      <c r="I236" s="2" t="str">
        <f t="shared" si="6"/>
        <v>Secured</v>
      </c>
      <c r="J236" s="4">
        <f>IF($I236="Secured",(E236*(VLOOKUP(F236,'Background data'!B$8:D$18,2,FALSE))*(365.25*1*10^-6)),0)</f>
        <v>7.7661281249999988E-3</v>
      </c>
      <c r="K236" s="4">
        <f>IF($I236="Secured",(E236*(VLOOKUP(F236,'Background data'!B$8:D$18,3,FALSE))*(365.25*1*10^-6)),0)</f>
        <v>8.6290312499999994E-2</v>
      </c>
      <c r="L236" s="4">
        <f>IF(I236="Secured",(E236*(VLOOKUP(F236,'Background data'!B$8:G$18,4,FALSE))*(365.25*1*10^-6)),0)</f>
        <v>3.8830640624999994E-3</v>
      </c>
      <c r="M236" s="4">
        <f>IF(I236="Secured",(E236*(VLOOKUP(F236,'Background data'!B$8:H$18,5,FALSE))*(365.25*1*10^-6)),0)</f>
        <v>0.15532256249999998</v>
      </c>
    </row>
    <row r="237" spans="1:13" x14ac:dyDescent="0.3">
      <c r="A237" s="2" t="s">
        <v>770</v>
      </c>
      <c r="B237" s="2" t="s">
        <v>93</v>
      </c>
      <c r="C237" s="3">
        <v>45413</v>
      </c>
      <c r="D237" s="2" t="s">
        <v>4</v>
      </c>
      <c r="E237" s="2">
        <f>VLOOKUP(D237,'Background data'!B$2:E$5,4,FALSE)</f>
        <v>47.25</v>
      </c>
      <c r="F237" s="2" t="s">
        <v>11</v>
      </c>
      <c r="G237" s="10">
        <v>45770</v>
      </c>
      <c r="H237" s="2" t="s">
        <v>404</v>
      </c>
      <c r="I237" s="2" t="str">
        <f t="shared" si="6"/>
        <v>Secured</v>
      </c>
      <c r="J237" s="4">
        <f>IF($I237="Secured",(E237*(VLOOKUP(F237,'Background data'!B$8:D$18,2,FALSE))*(365.25*1*10^-6)),0)</f>
        <v>7.7661281249999988E-3</v>
      </c>
      <c r="K237" s="4">
        <f>IF($I237="Secured",(E237*(VLOOKUP(F237,'Background data'!B$8:D$18,3,FALSE))*(365.25*1*10^-6)),0)</f>
        <v>8.6290312499999994E-2</v>
      </c>
      <c r="L237" s="4">
        <f>IF(I237="Secured",(E237*(VLOOKUP(F237,'Background data'!B$8:G$18,4,FALSE))*(365.25*1*10^-6)),0)</f>
        <v>3.8830640624999994E-3</v>
      </c>
      <c r="M237" s="4">
        <f>IF(I237="Secured",(E237*(VLOOKUP(F237,'Background data'!B$8:H$18,5,FALSE))*(365.25*1*10^-6)),0)</f>
        <v>0.15532256249999998</v>
      </c>
    </row>
    <row r="238" spans="1:13" x14ac:dyDescent="0.3">
      <c r="A238" s="2" t="s">
        <v>771</v>
      </c>
      <c r="B238" s="2" t="s">
        <v>93</v>
      </c>
      <c r="C238" s="3">
        <v>45407</v>
      </c>
      <c r="D238" s="2" t="s">
        <v>4</v>
      </c>
      <c r="E238" s="2">
        <f>VLOOKUP(D238,'Background data'!B$2:E$5,4,FALSE)</f>
        <v>47.25</v>
      </c>
      <c r="F238" s="2" t="s">
        <v>11</v>
      </c>
      <c r="G238" s="10">
        <v>45770</v>
      </c>
      <c r="H238" s="2" t="s">
        <v>404</v>
      </c>
      <c r="I238" s="2" t="str">
        <f t="shared" si="6"/>
        <v>Secured</v>
      </c>
      <c r="J238" s="4">
        <f>IF($I238="Secured",(E238*(VLOOKUP(F238,'Background data'!B$8:D$18,2,FALSE))*(365.25*1*10^-6)),0)</f>
        <v>7.7661281249999988E-3</v>
      </c>
      <c r="K238" s="4">
        <f>IF($I238="Secured",(E238*(VLOOKUP(F238,'Background data'!B$8:D$18,3,FALSE))*(365.25*1*10^-6)),0)</f>
        <v>8.6290312499999994E-2</v>
      </c>
      <c r="L238" s="4">
        <f>IF(I238="Secured",(E238*(VLOOKUP(F238,'Background data'!B$8:G$18,4,FALSE))*(365.25*1*10^-6)),0)</f>
        <v>3.8830640624999994E-3</v>
      </c>
      <c r="M238" s="4">
        <f>IF(I238="Secured",(E238*(VLOOKUP(F238,'Background data'!B$8:H$18,5,FALSE))*(365.25*1*10^-6)),0)</f>
        <v>0.15532256249999998</v>
      </c>
    </row>
    <row r="239" spans="1:13" x14ac:dyDescent="0.3">
      <c r="A239" s="2" t="s">
        <v>772</v>
      </c>
      <c r="B239" s="2" t="s">
        <v>93</v>
      </c>
      <c r="C239" s="3">
        <v>45407</v>
      </c>
      <c r="D239" s="2" t="s">
        <v>4</v>
      </c>
      <c r="E239" s="2">
        <f>VLOOKUP(D239,'Background data'!B$2:E$5,4,FALSE)</f>
        <v>47.25</v>
      </c>
      <c r="F239" s="2" t="s">
        <v>11</v>
      </c>
      <c r="G239" s="10">
        <v>45770</v>
      </c>
      <c r="H239" s="2" t="s">
        <v>404</v>
      </c>
      <c r="I239" s="2" t="str">
        <f t="shared" si="6"/>
        <v>Secured</v>
      </c>
      <c r="J239" s="4">
        <f>IF($I239="Secured",(E239*(VLOOKUP(F239,'Background data'!B$8:D$18,2,FALSE))*(365.25*1*10^-6)),0)</f>
        <v>7.7661281249999988E-3</v>
      </c>
      <c r="K239" s="4">
        <f>IF($I239="Secured",(E239*(VLOOKUP(F239,'Background data'!B$8:D$18,3,FALSE))*(365.25*1*10^-6)),0)</f>
        <v>8.6290312499999994E-2</v>
      </c>
      <c r="L239" s="4">
        <f>IF(I239="Secured",(E239*(VLOOKUP(F239,'Background data'!B$8:G$18,4,FALSE))*(365.25*1*10^-6)),0)</f>
        <v>3.8830640624999994E-3</v>
      </c>
      <c r="M239" s="4">
        <f>IF(I239="Secured",(E239*(VLOOKUP(F239,'Background data'!B$8:H$18,5,FALSE))*(365.25*1*10^-6)),0)</f>
        <v>0.15532256249999998</v>
      </c>
    </row>
    <row r="240" spans="1:13" x14ac:dyDescent="0.3">
      <c r="A240" s="2" t="s">
        <v>1128</v>
      </c>
      <c r="B240" s="2" t="s">
        <v>93</v>
      </c>
      <c r="C240" s="17">
        <v>45525</v>
      </c>
      <c r="D240" s="2" t="s">
        <v>4</v>
      </c>
      <c r="E240" s="2">
        <f>VLOOKUP(D240,'Background data'!B$2:E$5,4,FALSE)</f>
        <v>47.25</v>
      </c>
      <c r="F240" s="2" t="s">
        <v>11</v>
      </c>
      <c r="G240" s="10">
        <v>45770</v>
      </c>
      <c r="H240" s="2" t="s">
        <v>404</v>
      </c>
      <c r="I240" s="2" t="str">
        <f t="shared" si="6"/>
        <v>Secured</v>
      </c>
      <c r="J240" s="4">
        <f>IF($I240="Secured",(E240*(VLOOKUP(F240,'Background data'!B$8:D$18,2,FALSE))*(365.25*1*10^-6)),0)</f>
        <v>7.7661281249999988E-3</v>
      </c>
      <c r="K240" s="4">
        <f>IF($I240="Secured",(E240*(VLOOKUP(F240,'Background data'!B$8:D$18,3,FALSE))*(365.25*1*10^-6)),0)</f>
        <v>8.6290312499999994E-2</v>
      </c>
      <c r="L240" s="4">
        <f>IF(I240="Secured",(E240*(VLOOKUP(F240,'Background data'!B$8:G$18,4,FALSE))*(365.25*1*10^-6)),0)</f>
        <v>3.8830640624999994E-3</v>
      </c>
      <c r="M240" s="4">
        <f>IF(I240="Secured",(E240*(VLOOKUP(F240,'Background data'!B$8:H$18,5,FALSE))*(365.25*1*10^-6)),0)</f>
        <v>0.15532256249999998</v>
      </c>
    </row>
    <row r="241" spans="1:13" x14ac:dyDescent="0.3">
      <c r="A241" s="2" t="s">
        <v>773</v>
      </c>
      <c r="B241" s="2" t="s">
        <v>93</v>
      </c>
      <c r="C241" s="3">
        <v>45407</v>
      </c>
      <c r="D241" s="2" t="s">
        <v>4</v>
      </c>
      <c r="E241" s="2">
        <f>VLOOKUP(D241,'Background data'!B$2:E$5,4,FALSE)</f>
        <v>47.25</v>
      </c>
      <c r="F241" s="2" t="s">
        <v>11</v>
      </c>
      <c r="G241" s="10">
        <v>45770</v>
      </c>
      <c r="H241" s="2" t="s">
        <v>404</v>
      </c>
      <c r="I241" s="2" t="str">
        <f t="shared" si="6"/>
        <v>Secured</v>
      </c>
      <c r="J241" s="4">
        <f>IF($I241="Secured",(E241*(VLOOKUP(F241,'Background data'!B$8:D$18,2,FALSE))*(365.25*1*10^-6)),0)</f>
        <v>7.7661281249999988E-3</v>
      </c>
      <c r="K241" s="4">
        <f>IF($I241="Secured",(E241*(VLOOKUP(F241,'Background data'!B$8:D$18,3,FALSE))*(365.25*1*10^-6)),0)</f>
        <v>8.6290312499999994E-2</v>
      </c>
      <c r="L241" s="4">
        <f>IF(I241="Secured",(E241*(VLOOKUP(F241,'Background data'!B$8:G$18,4,FALSE))*(365.25*1*10^-6)),0)</f>
        <v>3.8830640624999994E-3</v>
      </c>
      <c r="M241" s="4">
        <f>IF(I241="Secured",(E241*(VLOOKUP(F241,'Background data'!B$8:H$18,5,FALSE))*(365.25*1*10^-6)),0)</f>
        <v>0.15532256249999998</v>
      </c>
    </row>
    <row r="242" spans="1:13" x14ac:dyDescent="0.3">
      <c r="A242" s="2" t="s">
        <v>774</v>
      </c>
      <c r="B242" s="2" t="s">
        <v>94</v>
      </c>
      <c r="C242" s="3">
        <v>45415</v>
      </c>
      <c r="D242" s="2" t="s">
        <v>4</v>
      </c>
      <c r="E242" s="2">
        <f>VLOOKUP(D242,'Background data'!B$2:E$5,4,FALSE)</f>
        <v>47.25</v>
      </c>
      <c r="F242" s="2" t="s">
        <v>11</v>
      </c>
      <c r="G242" s="10">
        <v>45770</v>
      </c>
      <c r="H242" s="2" t="s">
        <v>404</v>
      </c>
      <c r="I242" s="2" t="str">
        <f t="shared" si="6"/>
        <v>Secured</v>
      </c>
      <c r="J242" s="4">
        <f>IF($I242="Secured",(E242*(VLOOKUP(F242,'Background data'!B$8:D$18,2,FALSE))*(365.25*1*10^-6)),0)</f>
        <v>7.7661281249999988E-3</v>
      </c>
      <c r="K242" s="4">
        <f>IF($I242="Secured",(E242*(VLOOKUP(F242,'Background data'!B$8:D$18,3,FALSE))*(365.25*1*10^-6)),0)</f>
        <v>8.6290312499999994E-2</v>
      </c>
      <c r="L242" s="4">
        <f>IF(I242="Secured",(E242*(VLOOKUP(F242,'Background data'!B$8:G$18,4,FALSE))*(365.25*1*10^-6)),0)</f>
        <v>3.8830640624999994E-3</v>
      </c>
      <c r="M242" s="4">
        <f>IF(I242="Secured",(E242*(VLOOKUP(F242,'Background data'!B$8:H$18,5,FALSE))*(365.25*1*10^-6)),0)</f>
        <v>0.15532256249999998</v>
      </c>
    </row>
    <row r="243" spans="1:13" x14ac:dyDescent="0.3">
      <c r="A243" s="2" t="s">
        <v>775</v>
      </c>
      <c r="B243" s="2" t="s">
        <v>94</v>
      </c>
      <c r="C243" s="3">
        <v>45415</v>
      </c>
      <c r="D243" s="2" t="s">
        <v>4</v>
      </c>
      <c r="E243" s="2">
        <f>VLOOKUP(D243,'Background data'!B$2:E$5,4,FALSE)</f>
        <v>47.25</v>
      </c>
      <c r="F243" s="2" t="s">
        <v>11</v>
      </c>
      <c r="G243" s="10">
        <v>45770</v>
      </c>
      <c r="H243" s="2" t="s">
        <v>404</v>
      </c>
      <c r="I243" s="2" t="str">
        <f t="shared" si="6"/>
        <v>Secured</v>
      </c>
      <c r="J243" s="4">
        <f>IF($I243="Secured",(E243*(VLOOKUP(F243,'Background data'!B$8:D$18,2,FALSE))*(365.25*1*10^-6)),0)</f>
        <v>7.7661281249999988E-3</v>
      </c>
      <c r="K243" s="4">
        <f>IF($I243="Secured",(E243*(VLOOKUP(F243,'Background data'!B$8:D$18,3,FALSE))*(365.25*1*10^-6)),0)</f>
        <v>8.6290312499999994E-2</v>
      </c>
      <c r="L243" s="4">
        <f>IF(I243="Secured",(E243*(VLOOKUP(F243,'Background data'!B$8:G$18,4,FALSE))*(365.25*1*10^-6)),0)</f>
        <v>3.8830640624999994E-3</v>
      </c>
      <c r="M243" s="4">
        <f>IF(I243="Secured",(E243*(VLOOKUP(F243,'Background data'!B$8:H$18,5,FALSE))*(365.25*1*10^-6)),0)</f>
        <v>0.15532256249999998</v>
      </c>
    </row>
    <row r="244" spans="1:13" x14ac:dyDescent="0.3">
      <c r="A244" s="2" t="s">
        <v>776</v>
      </c>
      <c r="B244" s="2" t="s">
        <v>94</v>
      </c>
      <c r="C244" s="3">
        <v>45415</v>
      </c>
      <c r="D244" s="2" t="s">
        <v>4</v>
      </c>
      <c r="E244" s="2">
        <f>VLOOKUP(D244,'Background data'!B$2:E$5,4,FALSE)</f>
        <v>47.25</v>
      </c>
      <c r="F244" s="2" t="s">
        <v>11</v>
      </c>
      <c r="G244" s="10">
        <v>45770</v>
      </c>
      <c r="H244" s="2" t="s">
        <v>404</v>
      </c>
      <c r="I244" s="2" t="str">
        <f t="shared" si="6"/>
        <v>Secured</v>
      </c>
      <c r="J244" s="4">
        <f>IF($I244="Secured",(E244*(VLOOKUP(F244,'Background data'!B$8:D$18,2,FALSE))*(365.25*1*10^-6)),0)</f>
        <v>7.7661281249999988E-3</v>
      </c>
      <c r="K244" s="4">
        <f>IF($I244="Secured",(E244*(VLOOKUP(F244,'Background data'!B$8:D$18,3,FALSE))*(365.25*1*10^-6)),0)</f>
        <v>8.6290312499999994E-2</v>
      </c>
      <c r="L244" s="4">
        <f>IF(I244="Secured",(E244*(VLOOKUP(F244,'Background data'!B$8:G$18,4,FALSE))*(365.25*1*10^-6)),0)</f>
        <v>3.8830640624999994E-3</v>
      </c>
      <c r="M244" s="4">
        <f>IF(I244="Secured",(E244*(VLOOKUP(F244,'Background data'!B$8:H$18,5,FALSE))*(365.25*1*10^-6)),0)</f>
        <v>0.15532256249999998</v>
      </c>
    </row>
    <row r="245" spans="1:13" x14ac:dyDescent="0.3">
      <c r="A245" s="2" t="s">
        <v>1129</v>
      </c>
      <c r="B245" s="2" t="s">
        <v>94</v>
      </c>
      <c r="C245" s="17">
        <v>45488</v>
      </c>
      <c r="D245" s="2" t="s">
        <v>4</v>
      </c>
      <c r="E245" s="2">
        <f>VLOOKUP(D245,'Background data'!B$2:E$5,4,FALSE)</f>
        <v>47.25</v>
      </c>
      <c r="F245" s="2" t="s">
        <v>11</v>
      </c>
      <c r="G245" s="10">
        <v>45770</v>
      </c>
      <c r="H245" s="2" t="s">
        <v>404</v>
      </c>
      <c r="I245" s="2" t="str">
        <f t="shared" si="6"/>
        <v>Secured</v>
      </c>
      <c r="J245" s="4">
        <f>IF($I245="Secured",(E245*(VLOOKUP(F245,'Background data'!B$8:D$18,2,FALSE))*(365.25*1*10^-6)),0)</f>
        <v>7.7661281249999988E-3</v>
      </c>
      <c r="K245" s="4">
        <f>IF($I245="Secured",(E245*(VLOOKUP(F245,'Background data'!B$8:D$18,3,FALSE))*(365.25*1*10^-6)),0)</f>
        <v>8.6290312499999994E-2</v>
      </c>
      <c r="L245" s="4">
        <f>IF(I245="Secured",(E245*(VLOOKUP(F245,'Background data'!B$8:G$18,4,FALSE))*(365.25*1*10^-6)),0)</f>
        <v>3.8830640624999994E-3</v>
      </c>
      <c r="M245" s="4">
        <f>IF(I245="Secured",(E245*(VLOOKUP(F245,'Background data'!B$8:H$18,5,FALSE))*(365.25*1*10^-6)),0)</f>
        <v>0.15532256249999998</v>
      </c>
    </row>
    <row r="246" spans="1:13" x14ac:dyDescent="0.3">
      <c r="A246" s="2" t="s">
        <v>777</v>
      </c>
      <c r="B246" s="2" t="s">
        <v>94</v>
      </c>
      <c r="C246" s="3">
        <v>45422</v>
      </c>
      <c r="D246" s="2" t="s">
        <v>4</v>
      </c>
      <c r="E246" s="2">
        <f>VLOOKUP(D246,'Background data'!B$2:E$5,4,FALSE)</f>
        <v>47.25</v>
      </c>
      <c r="F246" s="2" t="s">
        <v>11</v>
      </c>
      <c r="G246" s="10">
        <v>45770</v>
      </c>
      <c r="H246" s="2" t="s">
        <v>404</v>
      </c>
      <c r="I246" s="2" t="str">
        <f t="shared" si="6"/>
        <v>Secured</v>
      </c>
      <c r="J246" s="4">
        <f>IF($I246="Secured",(E246*(VLOOKUP(F246,'Background data'!B$8:D$18,2,FALSE))*(365.25*1*10^-6)),0)</f>
        <v>7.7661281249999988E-3</v>
      </c>
      <c r="K246" s="4">
        <f>IF($I246="Secured",(E246*(VLOOKUP(F246,'Background data'!B$8:D$18,3,FALSE))*(365.25*1*10^-6)),0)</f>
        <v>8.6290312499999994E-2</v>
      </c>
      <c r="L246" s="4">
        <f>IF(I246="Secured",(E246*(VLOOKUP(F246,'Background data'!B$8:G$18,4,FALSE))*(365.25*1*10^-6)),0)</f>
        <v>3.8830640624999994E-3</v>
      </c>
      <c r="M246" s="4">
        <f>IF(I246="Secured",(E246*(VLOOKUP(F246,'Background data'!B$8:H$18,5,FALSE))*(365.25*1*10^-6)),0)</f>
        <v>0.15532256249999998</v>
      </c>
    </row>
    <row r="247" spans="1:13" x14ac:dyDescent="0.3">
      <c r="A247" s="2" t="s">
        <v>778</v>
      </c>
      <c r="B247" s="2" t="s">
        <v>94</v>
      </c>
      <c r="C247" s="3">
        <v>45419</v>
      </c>
      <c r="D247" s="2" t="s">
        <v>4</v>
      </c>
      <c r="E247" s="2">
        <f>VLOOKUP(D247,'Background data'!B$2:E$5,4,FALSE)</f>
        <v>47.25</v>
      </c>
      <c r="F247" s="2" t="s">
        <v>11</v>
      </c>
      <c r="G247" s="10">
        <v>45770</v>
      </c>
      <c r="H247" s="2" t="s">
        <v>404</v>
      </c>
      <c r="I247" s="2" t="str">
        <f t="shared" si="6"/>
        <v>Secured</v>
      </c>
      <c r="J247" s="4">
        <f>IF($I247="Secured",(E247*(VLOOKUP(F247,'Background data'!B$8:D$18,2,FALSE))*(365.25*1*10^-6)),0)</f>
        <v>7.7661281249999988E-3</v>
      </c>
      <c r="K247" s="4">
        <f>IF($I247="Secured",(E247*(VLOOKUP(F247,'Background data'!B$8:D$18,3,FALSE))*(365.25*1*10^-6)),0)</f>
        <v>8.6290312499999994E-2</v>
      </c>
      <c r="L247" s="4">
        <f>IF(I247="Secured",(E247*(VLOOKUP(F247,'Background data'!B$8:G$18,4,FALSE))*(365.25*1*10^-6)),0)</f>
        <v>3.8830640624999994E-3</v>
      </c>
      <c r="M247" s="4">
        <f>IF(I247="Secured",(E247*(VLOOKUP(F247,'Background data'!B$8:H$18,5,FALSE))*(365.25*1*10^-6)),0)</f>
        <v>0.15532256249999998</v>
      </c>
    </row>
    <row r="248" spans="1:13" x14ac:dyDescent="0.3">
      <c r="A248" s="2" t="s">
        <v>779</v>
      </c>
      <c r="B248" s="2" t="s">
        <v>94</v>
      </c>
      <c r="C248" s="3">
        <v>45419</v>
      </c>
      <c r="D248" s="2" t="s">
        <v>4</v>
      </c>
      <c r="E248" s="2">
        <f>VLOOKUP(D248,'Background data'!B$2:E$5,4,FALSE)</f>
        <v>47.25</v>
      </c>
      <c r="F248" s="2" t="s">
        <v>11</v>
      </c>
      <c r="G248" s="10">
        <v>45770</v>
      </c>
      <c r="H248" s="2" t="s">
        <v>404</v>
      </c>
      <c r="I248" s="2" t="str">
        <f t="shared" si="6"/>
        <v>Secured</v>
      </c>
      <c r="J248" s="4">
        <f>IF($I248="Secured",(E248*(VLOOKUP(F248,'Background data'!B$8:D$18,2,FALSE))*(365.25*1*10^-6)),0)</f>
        <v>7.7661281249999988E-3</v>
      </c>
      <c r="K248" s="4">
        <f>IF($I248="Secured",(E248*(VLOOKUP(F248,'Background data'!B$8:D$18,3,FALSE))*(365.25*1*10^-6)),0)</f>
        <v>8.6290312499999994E-2</v>
      </c>
      <c r="L248" s="4">
        <f>IF(I248="Secured",(E248*(VLOOKUP(F248,'Background data'!B$8:G$18,4,FALSE))*(365.25*1*10^-6)),0)</f>
        <v>3.8830640624999994E-3</v>
      </c>
      <c r="M248" s="4">
        <f>IF(I248="Secured",(E248*(VLOOKUP(F248,'Background data'!B$8:H$18,5,FALSE))*(365.25*1*10^-6)),0)</f>
        <v>0.15532256249999998</v>
      </c>
    </row>
    <row r="249" spans="1:13" x14ac:dyDescent="0.3">
      <c r="A249" s="2" t="s">
        <v>1130</v>
      </c>
      <c r="B249" s="2" t="s">
        <v>94</v>
      </c>
      <c r="C249" s="17">
        <v>45460</v>
      </c>
      <c r="D249" s="2" t="s">
        <v>4</v>
      </c>
      <c r="E249" s="2">
        <f>VLOOKUP(D249,'Background data'!B$2:E$5,4,FALSE)</f>
        <v>47.25</v>
      </c>
      <c r="F249" s="2" t="s">
        <v>11</v>
      </c>
      <c r="G249" s="10">
        <v>45770</v>
      </c>
      <c r="H249" s="2" t="s">
        <v>404</v>
      </c>
      <c r="I249" s="2" t="str">
        <f t="shared" si="6"/>
        <v>Secured</v>
      </c>
      <c r="J249" s="4">
        <f>IF($I249="Secured",(E249*(VLOOKUP(F249,'Background data'!B$8:D$18,2,FALSE))*(365.25*1*10^-6)),0)</f>
        <v>7.7661281249999988E-3</v>
      </c>
      <c r="K249" s="4">
        <f>IF($I249="Secured",(E249*(VLOOKUP(F249,'Background data'!B$8:D$18,3,FALSE))*(365.25*1*10^-6)),0)</f>
        <v>8.6290312499999994E-2</v>
      </c>
      <c r="L249" s="4">
        <f>IF(I249="Secured",(E249*(VLOOKUP(F249,'Background data'!B$8:G$18,4,FALSE))*(365.25*1*10^-6)),0)</f>
        <v>3.8830640624999994E-3</v>
      </c>
      <c r="M249" s="4">
        <f>IF(I249="Secured",(E249*(VLOOKUP(F249,'Background data'!B$8:H$18,5,FALSE))*(365.25*1*10^-6)),0)</f>
        <v>0.15532256249999998</v>
      </c>
    </row>
    <row r="250" spans="1:13" x14ac:dyDescent="0.3">
      <c r="A250" s="2" t="s">
        <v>780</v>
      </c>
      <c r="B250" s="2" t="s">
        <v>95</v>
      </c>
      <c r="C250" s="3">
        <v>45407</v>
      </c>
      <c r="D250" s="2" t="s">
        <v>4</v>
      </c>
      <c r="E250" s="2">
        <f>VLOOKUP(D250,'Background data'!B$2:E$5,4,FALSE)</f>
        <v>47.25</v>
      </c>
      <c r="F250" s="2" t="s">
        <v>11</v>
      </c>
      <c r="G250" s="10">
        <v>45770</v>
      </c>
      <c r="H250" s="2" t="s">
        <v>399</v>
      </c>
      <c r="I250" s="2" t="str">
        <f t="shared" si="6"/>
        <v>Secured</v>
      </c>
      <c r="J250" s="4">
        <f>IF($I250="Secured",(E250*(VLOOKUP(F250,'Background data'!B$8:D$18,2,FALSE))*(365.25*1*10^-6)),0)</f>
        <v>7.7661281249999988E-3</v>
      </c>
      <c r="K250" s="4">
        <f>IF($I250="Secured",(E250*(VLOOKUP(F250,'Background data'!B$8:D$18,3,FALSE))*(365.25*1*10^-6)),0)</f>
        <v>8.6290312499999994E-2</v>
      </c>
      <c r="L250" s="4">
        <f>IF(I250="Secured",(E250*(VLOOKUP(F250,'Background data'!B$8:G$18,4,FALSE))*(365.25*1*10^-6)),0)</f>
        <v>3.8830640624999994E-3</v>
      </c>
      <c r="M250" s="4">
        <f>IF(I250="Secured",(E250*(VLOOKUP(F250,'Background data'!B$8:H$18,5,FALSE))*(365.25*1*10^-6)),0)</f>
        <v>0.15532256249999998</v>
      </c>
    </row>
    <row r="251" spans="1:13" x14ac:dyDescent="0.3">
      <c r="A251" s="2" t="s">
        <v>781</v>
      </c>
      <c r="B251" s="2" t="s">
        <v>95</v>
      </c>
      <c r="C251" s="3">
        <v>45412</v>
      </c>
      <c r="D251" s="2" t="s">
        <v>4</v>
      </c>
      <c r="E251" s="2">
        <f>VLOOKUP(D251,'Background data'!B$2:E$5,4,FALSE)</f>
        <v>47.25</v>
      </c>
      <c r="F251" s="2" t="s">
        <v>11</v>
      </c>
      <c r="G251" s="10">
        <v>45770</v>
      </c>
      <c r="H251" s="2" t="s">
        <v>399</v>
      </c>
      <c r="I251" s="2" t="str">
        <f t="shared" si="6"/>
        <v>Secured</v>
      </c>
      <c r="J251" s="4">
        <f>IF($I251="Secured",(E251*(VLOOKUP(F251,'Background data'!B$8:D$18,2,FALSE))*(365.25*1*10^-6)),0)</f>
        <v>7.7661281249999988E-3</v>
      </c>
      <c r="K251" s="4">
        <f>IF($I251="Secured",(E251*(VLOOKUP(F251,'Background data'!B$8:D$18,3,FALSE))*(365.25*1*10^-6)),0)</f>
        <v>8.6290312499999994E-2</v>
      </c>
      <c r="L251" s="4">
        <f>IF(I251="Secured",(E251*(VLOOKUP(F251,'Background data'!B$8:G$18,4,FALSE))*(365.25*1*10^-6)),0)</f>
        <v>3.8830640624999994E-3</v>
      </c>
      <c r="M251" s="4">
        <f>IF(I251="Secured",(E251*(VLOOKUP(F251,'Background data'!B$8:H$18,5,FALSE))*(365.25*1*10^-6)),0)</f>
        <v>0.15532256249999998</v>
      </c>
    </row>
    <row r="252" spans="1:13" x14ac:dyDescent="0.3">
      <c r="A252" s="2" t="s">
        <v>782</v>
      </c>
      <c r="B252" s="2" t="s">
        <v>95</v>
      </c>
      <c r="C252" s="3">
        <v>45425</v>
      </c>
      <c r="D252" s="2" t="s">
        <v>4</v>
      </c>
      <c r="E252" s="2">
        <f>VLOOKUP(D252,'Background data'!B$2:E$5,4,FALSE)</f>
        <v>47.25</v>
      </c>
      <c r="F252" s="2" t="s">
        <v>11</v>
      </c>
      <c r="G252" s="10">
        <v>45770</v>
      </c>
      <c r="H252" s="2" t="s">
        <v>399</v>
      </c>
      <c r="I252" s="2" t="str">
        <f t="shared" si="6"/>
        <v>Secured</v>
      </c>
      <c r="J252" s="4">
        <f>IF($I252="Secured",(E252*(VLOOKUP(F252,'Background data'!B$8:D$18,2,FALSE))*(365.25*1*10^-6)),0)</f>
        <v>7.7661281249999988E-3</v>
      </c>
      <c r="K252" s="4">
        <f>IF($I252="Secured",(E252*(VLOOKUP(F252,'Background data'!B$8:D$18,3,FALSE))*(365.25*1*10^-6)),0)</f>
        <v>8.6290312499999994E-2</v>
      </c>
      <c r="L252" s="4">
        <f>IF(I252="Secured",(E252*(VLOOKUP(F252,'Background data'!B$8:G$18,4,FALSE))*(365.25*1*10^-6)),0)</f>
        <v>3.8830640624999994E-3</v>
      </c>
      <c r="M252" s="4">
        <f>IF(I252="Secured",(E252*(VLOOKUP(F252,'Background data'!B$8:H$18,5,FALSE))*(365.25*1*10^-6)),0)</f>
        <v>0.15532256249999998</v>
      </c>
    </row>
    <row r="253" spans="1:13" x14ac:dyDescent="0.3">
      <c r="A253" s="2" t="s">
        <v>783</v>
      </c>
      <c r="B253" s="2" t="s">
        <v>95</v>
      </c>
      <c r="C253" s="3">
        <v>45407</v>
      </c>
      <c r="D253" s="2" t="s">
        <v>5</v>
      </c>
      <c r="E253" s="2">
        <f>VLOOKUP(D253,'Background data'!B$2:E$5,4,FALSE)</f>
        <v>64.8</v>
      </c>
      <c r="F253" s="2" t="s">
        <v>11</v>
      </c>
      <c r="G253" s="10">
        <v>45770</v>
      </c>
      <c r="H253" s="2" t="s">
        <v>395</v>
      </c>
      <c r="I253" s="2" t="str">
        <f t="shared" si="6"/>
        <v>Secured</v>
      </c>
      <c r="J253" s="4">
        <f>IF($I253="Secured",(E253*(VLOOKUP(F253,'Background data'!B$8:D$18,2,FALSE))*(365.25*1*10^-6)),0)</f>
        <v>1.0650689999999999E-2</v>
      </c>
      <c r="K253" s="4">
        <f>IF($I253="Secured",(E253*(VLOOKUP(F253,'Background data'!B$8:D$18,3,FALSE))*(365.25*1*10^-6)),0)</f>
        <v>0.11834099999999999</v>
      </c>
      <c r="L253" s="4">
        <f>IF(I253="Secured",(E253*(VLOOKUP(F253,'Background data'!B$8:G$18,4,FALSE))*(365.25*1*10^-6)),0)</f>
        <v>5.3253449999999996E-3</v>
      </c>
      <c r="M253" s="4">
        <f>IF(I253="Secured",(E253*(VLOOKUP(F253,'Background data'!B$8:H$18,5,FALSE))*(365.25*1*10^-6)),0)</f>
        <v>0.21301379999999995</v>
      </c>
    </row>
    <row r="254" spans="1:13" x14ac:dyDescent="0.3">
      <c r="A254" s="2" t="s">
        <v>784</v>
      </c>
      <c r="B254" s="2" t="s">
        <v>95</v>
      </c>
      <c r="C254" s="3">
        <v>45428</v>
      </c>
      <c r="D254" s="2" t="s">
        <v>4</v>
      </c>
      <c r="E254" s="2">
        <f>VLOOKUP(D254,'Background data'!B$2:E$5,4,FALSE)</f>
        <v>47.25</v>
      </c>
      <c r="F254" s="2" t="s">
        <v>11</v>
      </c>
      <c r="G254" s="10">
        <v>45770</v>
      </c>
      <c r="H254" s="2" t="s">
        <v>399</v>
      </c>
      <c r="I254" s="2" t="str">
        <f t="shared" ref="I254:I296" si="7">IF(G254="","Not secured","Secured")</f>
        <v>Secured</v>
      </c>
      <c r="J254" s="4">
        <f>IF($I254="Secured",(E254*(VLOOKUP(F254,'Background data'!B$8:D$18,2,FALSE))*(365.25*1*10^-6)),0)</f>
        <v>7.7661281249999988E-3</v>
      </c>
      <c r="K254" s="4">
        <f>IF($I254="Secured",(E254*(VLOOKUP(F254,'Background data'!B$8:D$18,3,FALSE))*(365.25*1*10^-6)),0)</f>
        <v>8.6290312499999994E-2</v>
      </c>
      <c r="L254" s="4">
        <f>IF(I254="Secured",(E254*(VLOOKUP(F254,'Background data'!B$8:G$18,4,FALSE))*(365.25*1*10^-6)),0)</f>
        <v>3.8830640624999994E-3</v>
      </c>
      <c r="M254" s="4">
        <f>IF(I254="Secured",(E254*(VLOOKUP(F254,'Background data'!B$8:H$18,5,FALSE))*(365.25*1*10^-6)),0)</f>
        <v>0.15532256249999998</v>
      </c>
    </row>
    <row r="255" spans="1:13" x14ac:dyDescent="0.3">
      <c r="A255" s="2" t="s">
        <v>785</v>
      </c>
      <c r="B255" s="2" t="s">
        <v>95</v>
      </c>
      <c r="C255" s="3">
        <v>45407</v>
      </c>
      <c r="D255" s="2" t="s">
        <v>4</v>
      </c>
      <c r="E255" s="2">
        <f>VLOOKUP(D255,'Background data'!B$2:E$5,4,FALSE)</f>
        <v>47.25</v>
      </c>
      <c r="F255" s="2" t="s">
        <v>11</v>
      </c>
      <c r="G255" s="10">
        <v>45770</v>
      </c>
      <c r="H255" s="2" t="s">
        <v>399</v>
      </c>
      <c r="I255" s="2" t="str">
        <f t="shared" si="7"/>
        <v>Secured</v>
      </c>
      <c r="J255" s="4">
        <f>IF($I255="Secured",(E255*(VLOOKUP(F255,'Background data'!B$8:D$18,2,FALSE))*(365.25*1*10^-6)),0)</f>
        <v>7.7661281249999988E-3</v>
      </c>
      <c r="K255" s="4">
        <f>IF($I255="Secured",(E255*(VLOOKUP(F255,'Background data'!B$8:D$18,3,FALSE))*(365.25*1*10^-6)),0)</f>
        <v>8.6290312499999994E-2</v>
      </c>
      <c r="L255" s="4">
        <f>IF(I255="Secured",(E255*(VLOOKUP(F255,'Background data'!B$8:G$18,4,FALSE))*(365.25*1*10^-6)),0)</f>
        <v>3.8830640624999994E-3</v>
      </c>
      <c r="M255" s="4">
        <f>IF(I255="Secured",(E255*(VLOOKUP(F255,'Background data'!B$8:H$18,5,FALSE))*(365.25*1*10^-6)),0)</f>
        <v>0.15532256249999998</v>
      </c>
    </row>
    <row r="256" spans="1:13" x14ac:dyDescent="0.3">
      <c r="A256" s="2" t="s">
        <v>786</v>
      </c>
      <c r="B256" s="2" t="s">
        <v>95</v>
      </c>
      <c r="C256" s="3">
        <v>45412</v>
      </c>
      <c r="D256" s="2" t="s">
        <v>4</v>
      </c>
      <c r="E256" s="2">
        <f>VLOOKUP(D256,'Background data'!B$2:E$5,4,FALSE)</f>
        <v>47.25</v>
      </c>
      <c r="F256" s="2" t="s">
        <v>11</v>
      </c>
      <c r="G256" s="10">
        <v>45770</v>
      </c>
      <c r="H256" s="2" t="s">
        <v>399</v>
      </c>
      <c r="I256" s="2" t="str">
        <f t="shared" si="7"/>
        <v>Secured</v>
      </c>
      <c r="J256" s="4">
        <f>IF($I256="Secured",(E256*(VLOOKUP(F256,'Background data'!B$8:D$18,2,FALSE))*(365.25*1*10^-6)),0)</f>
        <v>7.7661281249999988E-3</v>
      </c>
      <c r="K256" s="4">
        <f>IF($I256="Secured",(E256*(VLOOKUP(F256,'Background data'!B$8:D$18,3,FALSE))*(365.25*1*10^-6)),0)</f>
        <v>8.6290312499999994E-2</v>
      </c>
      <c r="L256" s="4">
        <f>IF(I256="Secured",(E256*(VLOOKUP(F256,'Background data'!B$8:G$18,4,FALSE))*(365.25*1*10^-6)),0)</f>
        <v>3.8830640624999994E-3</v>
      </c>
      <c r="M256" s="4">
        <f>IF(I256="Secured",(E256*(VLOOKUP(F256,'Background data'!B$8:H$18,5,FALSE))*(365.25*1*10^-6)),0)</f>
        <v>0.15532256249999998</v>
      </c>
    </row>
    <row r="257" spans="1:13" x14ac:dyDescent="0.3">
      <c r="A257" s="2" t="s">
        <v>787</v>
      </c>
      <c r="B257" s="2" t="s">
        <v>95</v>
      </c>
      <c r="C257" s="3">
        <v>45407</v>
      </c>
      <c r="D257" s="2" t="s">
        <v>5</v>
      </c>
      <c r="E257" s="2">
        <f>VLOOKUP(D257,'Background data'!B$2:E$5,4,FALSE)</f>
        <v>64.8</v>
      </c>
      <c r="F257" s="2" t="s">
        <v>11</v>
      </c>
      <c r="G257" s="10">
        <v>45770</v>
      </c>
      <c r="H257" s="2" t="s">
        <v>395</v>
      </c>
      <c r="I257" s="2" t="str">
        <f t="shared" si="7"/>
        <v>Secured</v>
      </c>
      <c r="J257" s="4">
        <f>IF($I257="Secured",(E257*(VLOOKUP(F257,'Background data'!B$8:D$18,2,FALSE))*(365.25*1*10^-6)),0)</f>
        <v>1.0650689999999999E-2</v>
      </c>
      <c r="K257" s="4">
        <f>IF($I257="Secured",(E257*(VLOOKUP(F257,'Background data'!B$8:D$18,3,FALSE))*(365.25*1*10^-6)),0)</f>
        <v>0.11834099999999999</v>
      </c>
      <c r="L257" s="4">
        <f>IF(I257="Secured",(E257*(VLOOKUP(F257,'Background data'!B$8:G$18,4,FALSE))*(365.25*1*10^-6)),0)</f>
        <v>5.3253449999999996E-3</v>
      </c>
      <c r="M257" s="4">
        <f>IF(I257="Secured",(E257*(VLOOKUP(F257,'Background data'!B$8:H$18,5,FALSE))*(365.25*1*10^-6)),0)</f>
        <v>0.21301379999999995</v>
      </c>
    </row>
    <row r="258" spans="1:13" x14ac:dyDescent="0.3">
      <c r="A258" s="2" t="s">
        <v>788</v>
      </c>
      <c r="B258" s="2" t="s">
        <v>96</v>
      </c>
      <c r="C258" s="3">
        <v>45406</v>
      </c>
      <c r="D258" s="2" t="s">
        <v>5</v>
      </c>
      <c r="E258" s="2">
        <f>VLOOKUP(D258,'Background data'!B$2:E$5,4,FALSE)</f>
        <v>64.8</v>
      </c>
      <c r="F258" s="2" t="s">
        <v>11</v>
      </c>
      <c r="G258" s="10">
        <v>45770</v>
      </c>
      <c r="H258" s="2" t="s">
        <v>394</v>
      </c>
      <c r="I258" s="2" t="str">
        <f t="shared" si="7"/>
        <v>Secured</v>
      </c>
      <c r="J258" s="4">
        <f>IF($I258="Secured",(E258*(VLOOKUP(F258,'Background data'!B$8:D$18,2,FALSE))*(365.25*1*10^-6)),0)</f>
        <v>1.0650689999999999E-2</v>
      </c>
      <c r="K258" s="4">
        <f>IF($I258="Secured",(E258*(VLOOKUP(F258,'Background data'!B$8:D$18,3,FALSE))*(365.25*1*10^-6)),0)</f>
        <v>0.11834099999999999</v>
      </c>
      <c r="L258" s="4">
        <f>IF(I258="Secured",(E258*(VLOOKUP(F258,'Background data'!B$8:G$18,4,FALSE))*(365.25*1*10^-6)),0)</f>
        <v>5.3253449999999996E-3</v>
      </c>
      <c r="M258" s="4">
        <f>IF(I258="Secured",(E258*(VLOOKUP(F258,'Background data'!B$8:H$18,5,FALSE))*(365.25*1*10^-6)),0)</f>
        <v>0.21301379999999995</v>
      </c>
    </row>
    <row r="259" spans="1:13" x14ac:dyDescent="0.3">
      <c r="A259" s="2" t="s">
        <v>789</v>
      </c>
      <c r="B259" s="2" t="s">
        <v>96</v>
      </c>
      <c r="C259" s="3">
        <v>45407</v>
      </c>
      <c r="D259" s="2" t="s">
        <v>4</v>
      </c>
      <c r="E259" s="2">
        <f>VLOOKUP(D259,'Background data'!B$2:E$5,4,FALSE)</f>
        <v>47.25</v>
      </c>
      <c r="F259" s="2" t="s">
        <v>11</v>
      </c>
      <c r="G259" s="10">
        <v>45770</v>
      </c>
      <c r="H259" s="2" t="s">
        <v>399</v>
      </c>
      <c r="I259" s="2" t="str">
        <f t="shared" si="7"/>
        <v>Secured</v>
      </c>
      <c r="J259" s="4">
        <f>IF($I259="Secured",(E259*(VLOOKUP(F259,'Background data'!B$8:D$18,2,FALSE))*(365.25*1*10^-6)),0)</f>
        <v>7.7661281249999988E-3</v>
      </c>
      <c r="K259" s="4">
        <f>IF($I259="Secured",(E259*(VLOOKUP(F259,'Background data'!B$8:D$18,3,FALSE))*(365.25*1*10^-6)),0)</f>
        <v>8.6290312499999994E-2</v>
      </c>
      <c r="L259" s="4">
        <f>IF(I259="Secured",(E259*(VLOOKUP(F259,'Background data'!B$8:G$18,4,FALSE))*(365.25*1*10^-6)),0)</f>
        <v>3.8830640624999994E-3</v>
      </c>
      <c r="M259" s="4">
        <f>IF(I259="Secured",(E259*(VLOOKUP(F259,'Background data'!B$8:H$18,5,FALSE))*(365.25*1*10^-6)),0)</f>
        <v>0.15532256249999998</v>
      </c>
    </row>
    <row r="260" spans="1:13" x14ac:dyDescent="0.3">
      <c r="A260" s="2" t="s">
        <v>790</v>
      </c>
      <c r="B260" s="2" t="s">
        <v>96</v>
      </c>
      <c r="C260" s="3">
        <v>45412</v>
      </c>
      <c r="D260" s="2" t="s">
        <v>4</v>
      </c>
      <c r="E260" s="2">
        <f>VLOOKUP(D260,'Background data'!B$2:E$5,4,FALSE)</f>
        <v>47.25</v>
      </c>
      <c r="F260" s="2" t="s">
        <v>11</v>
      </c>
      <c r="G260" s="10">
        <v>45770</v>
      </c>
      <c r="H260" s="2" t="s">
        <v>399</v>
      </c>
      <c r="I260" s="2" t="str">
        <f t="shared" si="7"/>
        <v>Secured</v>
      </c>
      <c r="J260" s="4">
        <f>IF($I260="Secured",(E260*(VLOOKUP(F260,'Background data'!B$8:D$18,2,FALSE))*(365.25*1*10^-6)),0)</f>
        <v>7.7661281249999988E-3</v>
      </c>
      <c r="K260" s="4">
        <f>IF($I260="Secured",(E260*(VLOOKUP(F260,'Background data'!B$8:D$18,3,FALSE))*(365.25*1*10^-6)),0)</f>
        <v>8.6290312499999994E-2</v>
      </c>
      <c r="L260" s="4">
        <f>IF(I260="Secured",(E260*(VLOOKUP(F260,'Background data'!B$8:G$18,4,FALSE))*(365.25*1*10^-6)),0)</f>
        <v>3.8830640624999994E-3</v>
      </c>
      <c r="M260" s="4">
        <f>IF(I260="Secured",(E260*(VLOOKUP(F260,'Background data'!B$8:H$18,5,FALSE))*(365.25*1*10^-6)),0)</f>
        <v>0.15532256249999998</v>
      </c>
    </row>
    <row r="261" spans="1:13" x14ac:dyDescent="0.3">
      <c r="A261" s="2" t="s">
        <v>791</v>
      </c>
      <c r="B261" s="2" t="s">
        <v>96</v>
      </c>
      <c r="C261" s="3">
        <v>45412</v>
      </c>
      <c r="D261" s="2" t="s">
        <v>4</v>
      </c>
      <c r="E261" s="2">
        <f>VLOOKUP(D261,'Background data'!B$2:E$5,4,FALSE)</f>
        <v>47.25</v>
      </c>
      <c r="F261" s="2" t="s">
        <v>11</v>
      </c>
      <c r="G261" s="10">
        <v>45770</v>
      </c>
      <c r="H261" s="2" t="s">
        <v>399</v>
      </c>
      <c r="I261" s="2" t="str">
        <f t="shared" si="7"/>
        <v>Secured</v>
      </c>
      <c r="J261" s="4">
        <f>IF($I261="Secured",(E261*(VLOOKUP(F261,'Background data'!B$8:D$18,2,FALSE))*(365.25*1*10^-6)),0)</f>
        <v>7.7661281249999988E-3</v>
      </c>
      <c r="K261" s="4">
        <f>IF($I261="Secured",(E261*(VLOOKUP(F261,'Background data'!B$8:D$18,3,FALSE))*(365.25*1*10^-6)),0)</f>
        <v>8.6290312499999994E-2</v>
      </c>
      <c r="L261" s="4">
        <f>IF(I261="Secured",(E261*(VLOOKUP(F261,'Background data'!B$8:G$18,4,FALSE))*(365.25*1*10^-6)),0)</f>
        <v>3.8830640624999994E-3</v>
      </c>
      <c r="M261" s="4">
        <f>IF(I261="Secured",(E261*(VLOOKUP(F261,'Background data'!B$8:H$18,5,FALSE))*(365.25*1*10^-6)),0)</f>
        <v>0.15532256249999998</v>
      </c>
    </row>
    <row r="262" spans="1:13" x14ac:dyDescent="0.3">
      <c r="A262" s="2" t="s">
        <v>792</v>
      </c>
      <c r="B262" s="2" t="s">
        <v>96</v>
      </c>
      <c r="C262" s="3">
        <v>45407</v>
      </c>
      <c r="D262" s="2" t="s">
        <v>4</v>
      </c>
      <c r="E262" s="2">
        <f>VLOOKUP(D262,'Background data'!B$2:E$5,4,FALSE)</f>
        <v>47.25</v>
      </c>
      <c r="F262" s="2" t="s">
        <v>11</v>
      </c>
      <c r="G262" s="10">
        <v>45770</v>
      </c>
      <c r="H262" s="2" t="s">
        <v>399</v>
      </c>
      <c r="I262" s="2" t="str">
        <f t="shared" si="7"/>
        <v>Secured</v>
      </c>
      <c r="J262" s="4">
        <f>IF($I262="Secured",(E262*(VLOOKUP(F262,'Background data'!B$8:D$18,2,FALSE))*(365.25*1*10^-6)),0)</f>
        <v>7.7661281249999988E-3</v>
      </c>
      <c r="K262" s="4">
        <f>IF($I262="Secured",(E262*(VLOOKUP(F262,'Background data'!B$8:D$18,3,FALSE))*(365.25*1*10^-6)),0)</f>
        <v>8.6290312499999994E-2</v>
      </c>
      <c r="L262" s="4">
        <f>IF(I262="Secured",(E262*(VLOOKUP(F262,'Background data'!B$8:G$18,4,FALSE))*(365.25*1*10^-6)),0)</f>
        <v>3.8830640624999994E-3</v>
      </c>
      <c r="M262" s="4">
        <f>IF(I262="Secured",(E262*(VLOOKUP(F262,'Background data'!B$8:H$18,5,FALSE))*(365.25*1*10^-6)),0)</f>
        <v>0.15532256249999998</v>
      </c>
    </row>
    <row r="263" spans="1:13" x14ac:dyDescent="0.3">
      <c r="A263" s="2" t="s">
        <v>793</v>
      </c>
      <c r="B263" s="2" t="s">
        <v>96</v>
      </c>
      <c r="C263" s="3">
        <v>45407</v>
      </c>
      <c r="D263" s="2" t="s">
        <v>4</v>
      </c>
      <c r="E263" s="2">
        <f>VLOOKUP(D263,'Background data'!B$2:E$5,4,FALSE)</f>
        <v>47.25</v>
      </c>
      <c r="F263" s="2" t="s">
        <v>11</v>
      </c>
      <c r="G263" s="10">
        <v>45770</v>
      </c>
      <c r="H263" s="2" t="s">
        <v>399</v>
      </c>
      <c r="I263" s="2" t="str">
        <f t="shared" si="7"/>
        <v>Secured</v>
      </c>
      <c r="J263" s="4">
        <f>IF($I263="Secured",(E263*(VLOOKUP(F263,'Background data'!B$8:D$18,2,FALSE))*(365.25*1*10^-6)),0)</f>
        <v>7.7661281249999988E-3</v>
      </c>
      <c r="K263" s="4">
        <f>IF($I263="Secured",(E263*(VLOOKUP(F263,'Background data'!B$8:D$18,3,FALSE))*(365.25*1*10^-6)),0)</f>
        <v>8.6290312499999994E-2</v>
      </c>
      <c r="L263" s="4">
        <f>IF(I263="Secured",(E263*(VLOOKUP(F263,'Background data'!B$8:G$18,4,FALSE))*(365.25*1*10^-6)),0)</f>
        <v>3.8830640624999994E-3</v>
      </c>
      <c r="M263" s="4">
        <f>IF(I263="Secured",(E263*(VLOOKUP(F263,'Background data'!B$8:H$18,5,FALSE))*(365.25*1*10^-6)),0)</f>
        <v>0.15532256249999998</v>
      </c>
    </row>
    <row r="264" spans="1:13" x14ac:dyDescent="0.3">
      <c r="A264" s="2" t="s">
        <v>794</v>
      </c>
      <c r="B264" s="2" t="s">
        <v>97</v>
      </c>
      <c r="C264" s="3">
        <v>45407</v>
      </c>
      <c r="D264" s="2" t="s">
        <v>5</v>
      </c>
      <c r="E264" s="2">
        <f>VLOOKUP(D264,'Background data'!B$2:E$5,4,FALSE)</f>
        <v>64.8</v>
      </c>
      <c r="F264" s="2" t="s">
        <v>11</v>
      </c>
      <c r="G264" s="10">
        <v>45770</v>
      </c>
      <c r="H264" s="2" t="s">
        <v>395</v>
      </c>
      <c r="I264" s="2" t="str">
        <f t="shared" si="7"/>
        <v>Secured</v>
      </c>
      <c r="J264" s="4">
        <f>IF($I264="Secured",(E264*(VLOOKUP(F264,'Background data'!B$8:D$18,2,FALSE))*(365.25*1*10^-6)),0)</f>
        <v>1.0650689999999999E-2</v>
      </c>
      <c r="K264" s="4">
        <f>IF($I264="Secured",(E264*(VLOOKUP(F264,'Background data'!B$8:D$18,3,FALSE))*(365.25*1*10^-6)),0)</f>
        <v>0.11834099999999999</v>
      </c>
      <c r="L264" s="4">
        <f>IF(I264="Secured",(E264*(VLOOKUP(F264,'Background data'!B$8:G$18,4,FALSE))*(365.25*1*10^-6)),0)</f>
        <v>5.3253449999999996E-3</v>
      </c>
      <c r="M264" s="4">
        <f>IF(I264="Secured",(E264*(VLOOKUP(F264,'Background data'!B$8:H$18,5,FALSE))*(365.25*1*10^-6)),0)</f>
        <v>0.21301379999999995</v>
      </c>
    </row>
    <row r="265" spans="1:13" x14ac:dyDescent="0.3">
      <c r="A265" s="2" t="s">
        <v>795</v>
      </c>
      <c r="B265" s="2" t="s">
        <v>97</v>
      </c>
      <c r="C265" s="3">
        <v>45407</v>
      </c>
      <c r="D265" s="2" t="s">
        <v>5</v>
      </c>
      <c r="E265" s="2">
        <f>VLOOKUP(D265,'Background data'!B$2:E$5,4,FALSE)</f>
        <v>64.8</v>
      </c>
      <c r="F265" s="2" t="s">
        <v>11</v>
      </c>
      <c r="G265" s="10">
        <v>45770</v>
      </c>
      <c r="H265" s="2" t="s">
        <v>395</v>
      </c>
      <c r="I265" s="2" t="str">
        <f t="shared" si="7"/>
        <v>Secured</v>
      </c>
      <c r="J265" s="4">
        <f>IF($I265="Secured",(E265*(VLOOKUP(F265,'Background data'!B$8:D$18,2,FALSE))*(365.25*1*10^-6)),0)</f>
        <v>1.0650689999999999E-2</v>
      </c>
      <c r="K265" s="4">
        <f>IF($I265="Secured",(E265*(VLOOKUP(F265,'Background data'!B$8:D$18,3,FALSE))*(365.25*1*10^-6)),0)</f>
        <v>0.11834099999999999</v>
      </c>
      <c r="L265" s="4">
        <f>IF(I265="Secured",(E265*(VLOOKUP(F265,'Background data'!B$8:G$18,4,FALSE))*(365.25*1*10^-6)),0)</f>
        <v>5.3253449999999996E-3</v>
      </c>
      <c r="M265" s="4">
        <f>IF(I265="Secured",(E265*(VLOOKUP(F265,'Background data'!B$8:H$18,5,FALSE))*(365.25*1*10^-6)),0)</f>
        <v>0.21301379999999995</v>
      </c>
    </row>
    <row r="266" spans="1:13" x14ac:dyDescent="0.3">
      <c r="A266" s="2" t="s">
        <v>796</v>
      </c>
      <c r="B266" s="2" t="s">
        <v>97</v>
      </c>
      <c r="C266" s="3">
        <v>45407</v>
      </c>
      <c r="D266" s="2" t="s">
        <v>5</v>
      </c>
      <c r="E266" s="2">
        <f>VLOOKUP(D266,'Background data'!B$2:E$5,4,FALSE)</f>
        <v>64.8</v>
      </c>
      <c r="F266" s="2" t="s">
        <v>11</v>
      </c>
      <c r="G266" s="10">
        <v>45770</v>
      </c>
      <c r="H266" s="2" t="s">
        <v>395</v>
      </c>
      <c r="I266" s="2" t="str">
        <f t="shared" si="7"/>
        <v>Secured</v>
      </c>
      <c r="J266" s="4">
        <f>IF($I266="Secured",(E266*(VLOOKUP(F266,'Background data'!B$8:D$18,2,FALSE))*(365.25*1*10^-6)),0)</f>
        <v>1.0650689999999999E-2</v>
      </c>
      <c r="K266" s="4">
        <f>IF($I266="Secured",(E266*(VLOOKUP(F266,'Background data'!B$8:D$18,3,FALSE))*(365.25*1*10^-6)),0)</f>
        <v>0.11834099999999999</v>
      </c>
      <c r="L266" s="4">
        <f>IF(I266="Secured",(E266*(VLOOKUP(F266,'Background data'!B$8:G$18,4,FALSE))*(365.25*1*10^-6)),0)</f>
        <v>5.3253449999999996E-3</v>
      </c>
      <c r="M266" s="4">
        <f>IF(I266="Secured",(E266*(VLOOKUP(F266,'Background data'!B$8:H$18,5,FALSE))*(365.25*1*10^-6)),0)</f>
        <v>0.21301379999999995</v>
      </c>
    </row>
    <row r="267" spans="1:13" x14ac:dyDescent="0.3">
      <c r="A267" s="2" t="s">
        <v>797</v>
      </c>
      <c r="B267" s="2" t="s">
        <v>97</v>
      </c>
      <c r="C267" s="3">
        <v>45407</v>
      </c>
      <c r="D267" s="2" t="s">
        <v>5</v>
      </c>
      <c r="E267" s="2">
        <f>VLOOKUP(D267,'Background data'!B$2:E$5,4,FALSE)</f>
        <v>64.8</v>
      </c>
      <c r="F267" s="2" t="s">
        <v>11</v>
      </c>
      <c r="G267" s="10">
        <v>45770</v>
      </c>
      <c r="H267" s="2" t="s">
        <v>395</v>
      </c>
      <c r="I267" s="2" t="str">
        <f t="shared" si="7"/>
        <v>Secured</v>
      </c>
      <c r="J267" s="4">
        <f>IF($I267="Secured",(E267*(VLOOKUP(F267,'Background data'!B$8:D$18,2,FALSE))*(365.25*1*10^-6)),0)</f>
        <v>1.0650689999999999E-2</v>
      </c>
      <c r="K267" s="4">
        <f>IF($I267="Secured",(E267*(VLOOKUP(F267,'Background data'!B$8:D$18,3,FALSE))*(365.25*1*10^-6)),0)</f>
        <v>0.11834099999999999</v>
      </c>
      <c r="L267" s="4">
        <f>IF(I267="Secured",(E267*(VLOOKUP(F267,'Background data'!B$8:G$18,4,FALSE))*(365.25*1*10^-6)),0)</f>
        <v>5.3253449999999996E-3</v>
      </c>
      <c r="M267" s="4">
        <f>IF(I267="Secured",(E267*(VLOOKUP(F267,'Background data'!B$8:H$18,5,FALSE))*(365.25*1*10^-6)),0)</f>
        <v>0.21301379999999995</v>
      </c>
    </row>
    <row r="268" spans="1:13" x14ac:dyDescent="0.3">
      <c r="A268" s="2" t="s">
        <v>798</v>
      </c>
      <c r="B268" s="2" t="s">
        <v>97</v>
      </c>
      <c r="C268" s="3">
        <v>45421</v>
      </c>
      <c r="D268" s="2" t="s">
        <v>5</v>
      </c>
      <c r="E268" s="2">
        <f>VLOOKUP(D268,'Background data'!B$2:E$5,4,FALSE)</f>
        <v>64.8</v>
      </c>
      <c r="F268" s="2" t="s">
        <v>11</v>
      </c>
      <c r="G268" s="10">
        <v>45770</v>
      </c>
      <c r="H268" s="2" t="s">
        <v>395</v>
      </c>
      <c r="I268" s="2" t="str">
        <f t="shared" si="7"/>
        <v>Secured</v>
      </c>
      <c r="J268" s="4">
        <f>IF($I268="Secured",(E268*(VLOOKUP(F268,'Background data'!B$8:D$18,2,FALSE))*(365.25*1*10^-6)),0)</f>
        <v>1.0650689999999999E-2</v>
      </c>
      <c r="K268" s="4">
        <f>IF($I268="Secured",(E268*(VLOOKUP(F268,'Background data'!B$8:D$18,3,FALSE))*(365.25*1*10^-6)),0)</f>
        <v>0.11834099999999999</v>
      </c>
      <c r="L268" s="4">
        <f>IF(I268="Secured",(E268*(VLOOKUP(F268,'Background data'!B$8:G$18,4,FALSE))*(365.25*1*10^-6)),0)</f>
        <v>5.3253449999999996E-3</v>
      </c>
      <c r="M268" s="4">
        <f>IF(I268="Secured",(E268*(VLOOKUP(F268,'Background data'!B$8:H$18,5,FALSE))*(365.25*1*10^-6)),0)</f>
        <v>0.21301379999999995</v>
      </c>
    </row>
    <row r="269" spans="1:13" x14ac:dyDescent="0.3">
      <c r="A269" s="2" t="s">
        <v>1131</v>
      </c>
      <c r="B269" s="2" t="s">
        <v>97</v>
      </c>
      <c r="C269" s="17">
        <v>45457</v>
      </c>
      <c r="D269" s="2" t="s">
        <v>5</v>
      </c>
      <c r="E269" s="2">
        <f>VLOOKUP(D269,'Background data'!B$2:E$5,4,FALSE)</f>
        <v>64.8</v>
      </c>
      <c r="F269" s="2" t="s">
        <v>11</v>
      </c>
      <c r="G269" s="10">
        <v>45770</v>
      </c>
      <c r="H269" s="2" t="s">
        <v>395</v>
      </c>
      <c r="I269" s="2" t="str">
        <f t="shared" si="7"/>
        <v>Secured</v>
      </c>
      <c r="J269" s="4">
        <f>IF($I269="Secured",(E269*(VLOOKUP(F269,'Background data'!B$8:D$18,2,FALSE))*(365.25*1*10^-6)),0)</f>
        <v>1.0650689999999999E-2</v>
      </c>
      <c r="K269" s="4">
        <f>IF($I269="Secured",(E269*(VLOOKUP(F269,'Background data'!B$8:D$18,3,FALSE))*(365.25*1*10^-6)),0)</f>
        <v>0.11834099999999999</v>
      </c>
      <c r="L269" s="4">
        <f>IF(I269="Secured",(E269*(VLOOKUP(F269,'Background data'!B$8:G$18,4,FALSE))*(365.25*1*10^-6)),0)</f>
        <v>5.3253449999999996E-3</v>
      </c>
      <c r="M269" s="4">
        <f>IF(I269="Secured",(E269*(VLOOKUP(F269,'Background data'!B$8:H$18,5,FALSE))*(365.25*1*10^-6)),0)</f>
        <v>0.21301379999999995</v>
      </c>
    </row>
    <row r="270" spans="1:13" x14ac:dyDescent="0.3">
      <c r="A270" s="2" t="s">
        <v>799</v>
      </c>
      <c r="B270" s="2" t="s">
        <v>98</v>
      </c>
      <c r="C270" s="3">
        <v>45407</v>
      </c>
      <c r="D270" s="2" t="s">
        <v>5</v>
      </c>
      <c r="E270" s="2">
        <f>VLOOKUP(D270,'Background data'!B$2:E$5,4,FALSE)</f>
        <v>64.8</v>
      </c>
      <c r="F270" s="2" t="s">
        <v>11</v>
      </c>
      <c r="G270" s="10">
        <v>45770</v>
      </c>
      <c r="H270" s="2" t="s">
        <v>396</v>
      </c>
      <c r="I270" s="2" t="str">
        <f t="shared" si="7"/>
        <v>Secured</v>
      </c>
      <c r="J270" s="4">
        <f>IF($I270="Secured",(E270*(VLOOKUP(F270,'Background data'!B$8:D$18,2,FALSE))*(365.25*1*10^-6)),0)</f>
        <v>1.0650689999999999E-2</v>
      </c>
      <c r="K270" s="4">
        <f>IF($I270="Secured",(E270*(VLOOKUP(F270,'Background data'!B$8:D$18,3,FALSE))*(365.25*1*10^-6)),0)</f>
        <v>0.11834099999999999</v>
      </c>
      <c r="L270" s="4">
        <f>IF(I270="Secured",(E270*(VLOOKUP(F270,'Background data'!B$8:G$18,4,FALSE))*(365.25*1*10^-6)),0)</f>
        <v>5.3253449999999996E-3</v>
      </c>
      <c r="M270" s="4">
        <f>IF(I270="Secured",(E270*(VLOOKUP(F270,'Background data'!B$8:H$18,5,FALSE))*(365.25*1*10^-6)),0)</f>
        <v>0.21301379999999995</v>
      </c>
    </row>
    <row r="271" spans="1:13" x14ac:dyDescent="0.3">
      <c r="A271" s="2" t="s">
        <v>800</v>
      </c>
      <c r="B271" s="2" t="s">
        <v>99</v>
      </c>
      <c r="C271" s="3">
        <v>45427</v>
      </c>
      <c r="D271" s="2" t="s">
        <v>5</v>
      </c>
      <c r="E271" s="2">
        <f>VLOOKUP(D271,'Background data'!B$2:E$5,4,FALSE)</f>
        <v>64.8</v>
      </c>
      <c r="F271" s="2" t="s">
        <v>11</v>
      </c>
      <c r="G271" s="10">
        <v>45770</v>
      </c>
      <c r="H271" s="2" t="s">
        <v>396</v>
      </c>
      <c r="I271" s="2" t="str">
        <f t="shared" si="7"/>
        <v>Secured</v>
      </c>
      <c r="J271" s="4">
        <f>IF($I271="Secured",(E271*(VLOOKUP(F271,'Background data'!B$8:D$18,2,FALSE))*(365.25*1*10^-6)),0)</f>
        <v>1.0650689999999999E-2</v>
      </c>
      <c r="K271" s="4">
        <f>IF($I271="Secured",(E271*(VLOOKUP(F271,'Background data'!B$8:D$18,3,FALSE))*(365.25*1*10^-6)),0)</f>
        <v>0.11834099999999999</v>
      </c>
      <c r="L271" s="4">
        <f>IF(I271="Secured",(E271*(VLOOKUP(F271,'Background data'!B$8:G$18,4,FALSE))*(365.25*1*10^-6)),0)</f>
        <v>5.3253449999999996E-3</v>
      </c>
      <c r="M271" s="4">
        <f>IF(I271="Secured",(E271*(VLOOKUP(F271,'Background data'!B$8:H$18,5,FALSE))*(365.25*1*10^-6)),0)</f>
        <v>0.21301379999999995</v>
      </c>
    </row>
    <row r="272" spans="1:13" x14ac:dyDescent="0.3">
      <c r="A272" s="2" t="s">
        <v>801</v>
      </c>
      <c r="B272" s="2" t="s">
        <v>100</v>
      </c>
      <c r="C272" s="3">
        <v>45425</v>
      </c>
      <c r="D272" s="2" t="s">
        <v>5</v>
      </c>
      <c r="E272" s="2">
        <f>VLOOKUP(D272,'Background data'!B$2:E$5,4,FALSE)</f>
        <v>64.8</v>
      </c>
      <c r="F272" s="2" t="s">
        <v>11</v>
      </c>
      <c r="G272" s="10">
        <v>45770</v>
      </c>
      <c r="H272" s="2" t="s">
        <v>395</v>
      </c>
      <c r="I272" s="2" t="str">
        <f t="shared" si="7"/>
        <v>Secured</v>
      </c>
      <c r="J272" s="4">
        <f>IF($I272="Secured",(E272*(VLOOKUP(F272,'Background data'!B$8:D$18,2,FALSE))*(365.25*1*10^-6)),0)</f>
        <v>1.0650689999999999E-2</v>
      </c>
      <c r="K272" s="4">
        <f>IF($I272="Secured",(E272*(VLOOKUP(F272,'Background data'!B$8:D$18,3,FALSE))*(365.25*1*10^-6)),0)</f>
        <v>0.11834099999999999</v>
      </c>
      <c r="L272" s="4">
        <f>IF(I272="Secured",(E272*(VLOOKUP(F272,'Background data'!B$8:G$18,4,FALSE))*(365.25*1*10^-6)),0)</f>
        <v>5.3253449999999996E-3</v>
      </c>
      <c r="M272" s="4">
        <f>IF(I272="Secured",(E272*(VLOOKUP(F272,'Background data'!B$8:H$18,5,FALSE))*(365.25*1*10^-6)),0)</f>
        <v>0.21301379999999995</v>
      </c>
    </row>
    <row r="273" spans="1:13" x14ac:dyDescent="0.3">
      <c r="A273" s="2" t="s">
        <v>802</v>
      </c>
      <c r="B273" s="2" t="s">
        <v>100</v>
      </c>
      <c r="C273" s="3">
        <v>45446</v>
      </c>
      <c r="D273" s="2" t="s">
        <v>5</v>
      </c>
      <c r="E273" s="2">
        <f>VLOOKUP(D273,'Background data'!B$2:E$5,4,FALSE)</f>
        <v>64.8</v>
      </c>
      <c r="F273" s="2" t="s">
        <v>11</v>
      </c>
      <c r="G273" s="10">
        <v>45770</v>
      </c>
      <c r="H273" s="2" t="s">
        <v>395</v>
      </c>
      <c r="I273" s="2" t="str">
        <f t="shared" si="7"/>
        <v>Secured</v>
      </c>
      <c r="J273" s="4">
        <f>IF($I273="Secured",(E273*(VLOOKUP(F273,'Background data'!B$8:D$18,2,FALSE))*(365.25*1*10^-6)),0)</f>
        <v>1.0650689999999999E-2</v>
      </c>
      <c r="K273" s="4">
        <f>IF($I273="Secured",(E273*(VLOOKUP(F273,'Background data'!B$8:D$18,3,FALSE))*(365.25*1*10^-6)),0)</f>
        <v>0.11834099999999999</v>
      </c>
      <c r="L273" s="4">
        <f>IF(I273="Secured",(E273*(VLOOKUP(F273,'Background data'!B$8:G$18,4,FALSE))*(365.25*1*10^-6)),0)</f>
        <v>5.3253449999999996E-3</v>
      </c>
      <c r="M273" s="4">
        <f>IF(I273="Secured",(E273*(VLOOKUP(F273,'Background data'!B$8:H$18,5,FALSE))*(365.25*1*10^-6)),0)</f>
        <v>0.21301379999999995</v>
      </c>
    </row>
    <row r="274" spans="1:13" x14ac:dyDescent="0.3">
      <c r="A274" s="2" t="s">
        <v>803</v>
      </c>
      <c r="B274" s="2" t="s">
        <v>100</v>
      </c>
      <c r="C274" s="3">
        <v>45426</v>
      </c>
      <c r="D274" s="2" t="s">
        <v>5</v>
      </c>
      <c r="E274" s="2">
        <f>VLOOKUP(D274,'Background data'!B$2:E$5,4,FALSE)</f>
        <v>64.8</v>
      </c>
      <c r="F274" s="2" t="s">
        <v>11</v>
      </c>
      <c r="G274" s="10">
        <v>45770</v>
      </c>
      <c r="H274" s="2" t="s">
        <v>395</v>
      </c>
      <c r="I274" s="2" t="str">
        <f t="shared" si="7"/>
        <v>Secured</v>
      </c>
      <c r="J274" s="4">
        <f>IF($I274="Secured",(E274*(VLOOKUP(F274,'Background data'!B$8:D$18,2,FALSE))*(365.25*1*10^-6)),0)</f>
        <v>1.0650689999999999E-2</v>
      </c>
      <c r="K274" s="4">
        <f>IF($I274="Secured",(E274*(VLOOKUP(F274,'Background data'!B$8:D$18,3,FALSE))*(365.25*1*10^-6)),0)</f>
        <v>0.11834099999999999</v>
      </c>
      <c r="L274" s="4">
        <f>IF(I274="Secured",(E274*(VLOOKUP(F274,'Background data'!B$8:G$18,4,FALSE))*(365.25*1*10^-6)),0)</f>
        <v>5.3253449999999996E-3</v>
      </c>
      <c r="M274" s="4">
        <f>IF(I274="Secured",(E274*(VLOOKUP(F274,'Background data'!B$8:H$18,5,FALSE))*(365.25*1*10^-6)),0)</f>
        <v>0.21301379999999995</v>
      </c>
    </row>
    <row r="275" spans="1:13" x14ac:dyDescent="0.3">
      <c r="A275" s="2" t="s">
        <v>804</v>
      </c>
      <c r="B275" s="2" t="s">
        <v>101</v>
      </c>
      <c r="C275" s="3">
        <v>45413</v>
      </c>
      <c r="D275" s="2" t="s">
        <v>4</v>
      </c>
      <c r="E275" s="2">
        <f>VLOOKUP(D275,'Background data'!B$2:E$5,4,FALSE)</f>
        <v>47.25</v>
      </c>
      <c r="F275" s="2" t="s">
        <v>11</v>
      </c>
      <c r="G275" s="10">
        <v>45770</v>
      </c>
      <c r="H275" s="2" t="s">
        <v>399</v>
      </c>
      <c r="I275" s="2" t="str">
        <f t="shared" si="7"/>
        <v>Secured</v>
      </c>
      <c r="J275" s="4">
        <f>IF($I275="Secured",(E275*(VLOOKUP(F275,'Background data'!B$8:D$18,2,FALSE))*(365.25*1*10^-6)),0)</f>
        <v>7.7661281249999988E-3</v>
      </c>
      <c r="K275" s="4">
        <f>IF($I275="Secured",(E275*(VLOOKUP(F275,'Background data'!B$8:D$18,3,FALSE))*(365.25*1*10^-6)),0)</f>
        <v>8.6290312499999994E-2</v>
      </c>
      <c r="L275" s="4">
        <f>IF(I275="Secured",(E275*(VLOOKUP(F275,'Background data'!B$8:G$18,4,FALSE))*(365.25*1*10^-6)),0)</f>
        <v>3.8830640624999994E-3</v>
      </c>
      <c r="M275" s="4">
        <f>IF(I275="Secured",(E275*(VLOOKUP(F275,'Background data'!B$8:H$18,5,FALSE))*(365.25*1*10^-6)),0)</f>
        <v>0.15532256249999998</v>
      </c>
    </row>
    <row r="276" spans="1:13" x14ac:dyDescent="0.3">
      <c r="A276" s="2" t="s">
        <v>805</v>
      </c>
      <c r="B276" s="2" t="s">
        <v>102</v>
      </c>
      <c r="C276" s="3">
        <v>45428</v>
      </c>
      <c r="D276" s="2" t="s">
        <v>5</v>
      </c>
      <c r="E276" s="2">
        <f>VLOOKUP(D276,'Background data'!B$2:E$5,4,FALSE)</f>
        <v>64.8</v>
      </c>
      <c r="F276" s="2" t="s">
        <v>11</v>
      </c>
      <c r="G276" s="10">
        <v>45770</v>
      </c>
      <c r="H276" s="2" t="s">
        <v>396</v>
      </c>
      <c r="I276" s="2" t="str">
        <f t="shared" si="7"/>
        <v>Secured</v>
      </c>
      <c r="J276" s="4">
        <f>IF($I276="Secured",(E276*(VLOOKUP(F276,'Background data'!B$8:D$18,2,FALSE))*(365.25*1*10^-6)),0)</f>
        <v>1.0650689999999999E-2</v>
      </c>
      <c r="K276" s="4">
        <f>IF($I276="Secured",(E276*(VLOOKUP(F276,'Background data'!B$8:D$18,3,FALSE))*(365.25*1*10^-6)),0)</f>
        <v>0.11834099999999999</v>
      </c>
      <c r="L276" s="4">
        <f>IF(I276="Secured",(E276*(VLOOKUP(F276,'Background data'!B$8:G$18,4,FALSE))*(365.25*1*10^-6)),0)</f>
        <v>5.3253449999999996E-3</v>
      </c>
      <c r="M276" s="4">
        <f>IF(I276="Secured",(E276*(VLOOKUP(F276,'Background data'!B$8:H$18,5,FALSE))*(365.25*1*10^-6)),0)</f>
        <v>0.21301379999999995</v>
      </c>
    </row>
    <row r="277" spans="1:13" x14ac:dyDescent="0.3">
      <c r="A277" s="2" t="s">
        <v>1132</v>
      </c>
      <c r="B277" s="2" t="s">
        <v>102</v>
      </c>
      <c r="C277" s="3">
        <v>45432</v>
      </c>
      <c r="D277" s="2" t="s">
        <v>5</v>
      </c>
      <c r="E277" s="2">
        <f>VLOOKUP(D277,'Background data'!B$2:E$5,4,FALSE)</f>
        <v>64.8</v>
      </c>
      <c r="F277" s="2" t="s">
        <v>11</v>
      </c>
      <c r="G277" s="10">
        <v>45770</v>
      </c>
      <c r="H277" s="2" t="s">
        <v>396</v>
      </c>
      <c r="I277" s="2" t="str">
        <f t="shared" si="7"/>
        <v>Secured</v>
      </c>
      <c r="J277" s="4">
        <f>IF($I277="Secured",(E277*(VLOOKUP(F277,'Background data'!B$8:D$18,2,FALSE))*(365.25*1*10^-6)),0)</f>
        <v>1.0650689999999999E-2</v>
      </c>
      <c r="K277" s="4">
        <f>IF($I277="Secured",(E277*(VLOOKUP(F277,'Background data'!B$8:D$18,3,FALSE))*(365.25*1*10^-6)),0)</f>
        <v>0.11834099999999999</v>
      </c>
      <c r="L277" s="4">
        <f>IF(I277="Secured",(E277*(VLOOKUP(F277,'Background data'!B$8:G$18,4,FALSE))*(365.25*1*10^-6)),0)</f>
        <v>5.3253449999999996E-3</v>
      </c>
      <c r="M277" s="4">
        <f>IF(I277="Secured",(E277*(VLOOKUP(F277,'Background data'!B$8:H$18,5,FALSE))*(365.25*1*10^-6)),0)</f>
        <v>0.21301379999999995</v>
      </c>
    </row>
    <row r="278" spans="1:13" x14ac:dyDescent="0.3">
      <c r="A278" s="2" t="s">
        <v>1133</v>
      </c>
      <c r="B278" s="2" t="s">
        <v>102</v>
      </c>
      <c r="C278" s="3">
        <v>45429</v>
      </c>
      <c r="D278" s="2" t="s">
        <v>5</v>
      </c>
      <c r="E278" s="2">
        <f>VLOOKUP(D278,'Background data'!B$2:E$5,4,FALSE)</f>
        <v>64.8</v>
      </c>
      <c r="F278" s="2" t="s">
        <v>11</v>
      </c>
      <c r="G278" s="10">
        <v>45770</v>
      </c>
      <c r="H278" s="2" t="s">
        <v>396</v>
      </c>
      <c r="I278" s="2" t="str">
        <f t="shared" si="7"/>
        <v>Secured</v>
      </c>
      <c r="J278" s="4">
        <f>IF($I278="Secured",(E278*(VLOOKUP(F278,'Background data'!B$8:D$18,2,FALSE))*(365.25*1*10^-6)),0)</f>
        <v>1.0650689999999999E-2</v>
      </c>
      <c r="K278" s="4">
        <f>IF($I278="Secured",(E278*(VLOOKUP(F278,'Background data'!B$8:D$18,3,FALSE))*(365.25*1*10^-6)),0)</f>
        <v>0.11834099999999999</v>
      </c>
      <c r="L278" s="4">
        <f>IF(I278="Secured",(E278*(VLOOKUP(F278,'Background data'!B$8:G$18,4,FALSE))*(365.25*1*10^-6)),0)</f>
        <v>5.3253449999999996E-3</v>
      </c>
      <c r="M278" s="4">
        <f>IF(I278="Secured",(E278*(VLOOKUP(F278,'Background data'!B$8:H$18,5,FALSE))*(365.25*1*10^-6)),0)</f>
        <v>0.21301379999999995</v>
      </c>
    </row>
    <row r="279" spans="1:13" x14ac:dyDescent="0.3">
      <c r="A279" s="2" t="s">
        <v>1134</v>
      </c>
      <c r="B279" s="2" t="s">
        <v>102</v>
      </c>
      <c r="C279" s="17">
        <v>45464</v>
      </c>
      <c r="D279" s="2" t="s">
        <v>5</v>
      </c>
      <c r="E279" s="2">
        <f>VLOOKUP(D279,'Background data'!B$2:E$5,4,FALSE)</f>
        <v>64.8</v>
      </c>
      <c r="F279" s="2" t="s">
        <v>11</v>
      </c>
      <c r="G279" s="10">
        <v>45770</v>
      </c>
      <c r="H279" s="2" t="s">
        <v>396</v>
      </c>
      <c r="I279" s="2" t="str">
        <f t="shared" si="7"/>
        <v>Secured</v>
      </c>
      <c r="J279" s="4">
        <f>IF($I279="Secured",(E279*(VLOOKUP(F279,'Background data'!B$8:D$18,2,FALSE))*(365.25*1*10^-6)),0)</f>
        <v>1.0650689999999999E-2</v>
      </c>
      <c r="K279" s="4">
        <f>IF($I279="Secured",(E279*(VLOOKUP(F279,'Background data'!B$8:D$18,3,FALSE))*(365.25*1*10^-6)),0)</f>
        <v>0.11834099999999999</v>
      </c>
      <c r="L279" s="4">
        <f>IF(I279="Secured",(E279*(VLOOKUP(F279,'Background data'!B$8:G$18,4,FALSE))*(365.25*1*10^-6)),0)</f>
        <v>5.3253449999999996E-3</v>
      </c>
      <c r="M279" s="4">
        <f>IF(I279="Secured",(E279*(VLOOKUP(F279,'Background data'!B$8:H$18,5,FALSE))*(365.25*1*10^-6)),0)</f>
        <v>0.21301379999999995</v>
      </c>
    </row>
    <row r="280" spans="1:13" x14ac:dyDescent="0.3">
      <c r="A280" s="2" t="s">
        <v>806</v>
      </c>
      <c r="B280" s="2" t="s">
        <v>103</v>
      </c>
      <c r="C280" s="3">
        <v>45407</v>
      </c>
      <c r="D280" s="2" t="s">
        <v>5</v>
      </c>
      <c r="E280" s="2">
        <f>VLOOKUP(D280,'Background data'!B$2:E$5,4,FALSE)</f>
        <v>64.8</v>
      </c>
      <c r="F280" s="2" t="s">
        <v>11</v>
      </c>
      <c r="G280" s="10">
        <v>45770</v>
      </c>
      <c r="H280" s="2" t="s">
        <v>396</v>
      </c>
      <c r="I280" s="2" t="str">
        <f t="shared" si="7"/>
        <v>Secured</v>
      </c>
      <c r="J280" s="4">
        <f>IF($I280="Secured",(E280*(VLOOKUP(F280,'Background data'!B$8:D$18,2,FALSE))*(365.25*1*10^-6)),0)</f>
        <v>1.0650689999999999E-2</v>
      </c>
      <c r="K280" s="4">
        <f>IF($I280="Secured",(E280*(VLOOKUP(F280,'Background data'!B$8:D$18,3,FALSE))*(365.25*1*10^-6)),0)</f>
        <v>0.11834099999999999</v>
      </c>
      <c r="L280" s="4">
        <f>IF(I280="Secured",(E280*(VLOOKUP(F280,'Background data'!B$8:G$18,4,FALSE))*(365.25*1*10^-6)),0)</f>
        <v>5.3253449999999996E-3</v>
      </c>
      <c r="M280" s="4">
        <f>IF(I280="Secured",(E280*(VLOOKUP(F280,'Background data'!B$8:H$18,5,FALSE))*(365.25*1*10^-6)),0)</f>
        <v>0.21301379999999995</v>
      </c>
    </row>
    <row r="281" spans="1:13" x14ac:dyDescent="0.3">
      <c r="A281" s="2" t="s">
        <v>807</v>
      </c>
      <c r="B281" s="2" t="s">
        <v>104</v>
      </c>
      <c r="C281" s="3">
        <v>45428</v>
      </c>
      <c r="D281" s="2" t="s">
        <v>4</v>
      </c>
      <c r="E281" s="2">
        <f>VLOOKUP(D281,'Background data'!B$2:E$5,4,FALSE)</f>
        <v>47.25</v>
      </c>
      <c r="F281" s="2" t="s">
        <v>11</v>
      </c>
      <c r="G281" s="10">
        <v>45770</v>
      </c>
      <c r="H281" s="2" t="s">
        <v>399</v>
      </c>
      <c r="I281" s="2" t="str">
        <f t="shared" si="7"/>
        <v>Secured</v>
      </c>
      <c r="J281" s="4">
        <f>IF($I281="Secured",(E281*(VLOOKUP(F281,'Background data'!B$8:D$18,2,FALSE))*(365.25*1*10^-6)),0)</f>
        <v>7.7661281249999988E-3</v>
      </c>
      <c r="K281" s="4">
        <f>IF($I281="Secured",(E281*(VLOOKUP(F281,'Background data'!B$8:D$18,3,FALSE))*(365.25*1*10^-6)),0)</f>
        <v>8.6290312499999994E-2</v>
      </c>
      <c r="L281" s="4">
        <f>IF(I281="Secured",(E281*(VLOOKUP(F281,'Background data'!B$8:G$18,4,FALSE))*(365.25*1*10^-6)),0)</f>
        <v>3.8830640624999994E-3</v>
      </c>
      <c r="M281" s="4">
        <f>IF(I281="Secured",(E281*(VLOOKUP(F281,'Background data'!B$8:H$18,5,FALSE))*(365.25*1*10^-6)),0)</f>
        <v>0.15532256249999998</v>
      </c>
    </row>
    <row r="282" spans="1:13" x14ac:dyDescent="0.3">
      <c r="A282" s="2" t="s">
        <v>808</v>
      </c>
      <c r="B282" s="2" t="s">
        <v>104</v>
      </c>
      <c r="C282" s="3">
        <v>45427</v>
      </c>
      <c r="D282" s="2" t="s">
        <v>5</v>
      </c>
      <c r="E282" s="2">
        <f>VLOOKUP(D282,'Background data'!B$2:E$5,4,FALSE)</f>
        <v>64.8</v>
      </c>
      <c r="F282" s="2" t="s">
        <v>11</v>
      </c>
      <c r="G282" s="10">
        <v>45770</v>
      </c>
      <c r="H282" s="2" t="s">
        <v>396</v>
      </c>
      <c r="I282" s="2" t="str">
        <f t="shared" si="7"/>
        <v>Secured</v>
      </c>
      <c r="J282" s="4">
        <f>IF($I282="Secured",(E282*(VLOOKUP(F282,'Background data'!B$8:D$18,2,FALSE))*(365.25*1*10^-6)),0)</f>
        <v>1.0650689999999999E-2</v>
      </c>
      <c r="K282" s="4">
        <f>IF($I282="Secured",(E282*(VLOOKUP(F282,'Background data'!B$8:D$18,3,FALSE))*(365.25*1*10^-6)),0)</f>
        <v>0.11834099999999999</v>
      </c>
      <c r="L282" s="4">
        <f>IF(I282="Secured",(E282*(VLOOKUP(F282,'Background data'!B$8:G$18,4,FALSE))*(365.25*1*10^-6)),0)</f>
        <v>5.3253449999999996E-3</v>
      </c>
      <c r="M282" s="4">
        <f>IF(I282="Secured",(E282*(VLOOKUP(F282,'Background data'!B$8:H$18,5,FALSE))*(365.25*1*10^-6)),0)</f>
        <v>0.21301379999999995</v>
      </c>
    </row>
    <row r="283" spans="1:13" x14ac:dyDescent="0.3">
      <c r="A283" s="2" t="s">
        <v>809</v>
      </c>
      <c r="B283" s="2" t="s">
        <v>104</v>
      </c>
      <c r="C283" s="3">
        <v>45426</v>
      </c>
      <c r="D283" s="2" t="s">
        <v>4</v>
      </c>
      <c r="E283" s="2">
        <f>VLOOKUP(D283,'Background data'!B$2:E$5,4,FALSE)</f>
        <v>47.25</v>
      </c>
      <c r="F283" s="2" t="s">
        <v>11</v>
      </c>
      <c r="G283" s="10">
        <v>45770</v>
      </c>
      <c r="H283" s="2" t="s">
        <v>399</v>
      </c>
      <c r="I283" s="2" t="str">
        <f t="shared" si="7"/>
        <v>Secured</v>
      </c>
      <c r="J283" s="4">
        <f>IF($I283="Secured",(E283*(VLOOKUP(F283,'Background data'!B$8:D$18,2,FALSE))*(365.25*1*10^-6)),0)</f>
        <v>7.7661281249999988E-3</v>
      </c>
      <c r="K283" s="4">
        <f>IF($I283="Secured",(E283*(VLOOKUP(F283,'Background data'!B$8:D$18,3,FALSE))*(365.25*1*10^-6)),0)</f>
        <v>8.6290312499999994E-2</v>
      </c>
      <c r="L283" s="4">
        <f>IF(I283="Secured",(E283*(VLOOKUP(F283,'Background data'!B$8:G$18,4,FALSE))*(365.25*1*10^-6)),0)</f>
        <v>3.8830640624999994E-3</v>
      </c>
      <c r="M283" s="4">
        <f>IF(I283="Secured",(E283*(VLOOKUP(F283,'Background data'!B$8:H$18,5,FALSE))*(365.25*1*10^-6)),0)</f>
        <v>0.15532256249999998</v>
      </c>
    </row>
    <row r="284" spans="1:13" x14ac:dyDescent="0.3">
      <c r="A284" s="2" t="s">
        <v>1135</v>
      </c>
      <c r="B284" s="2" t="s">
        <v>105</v>
      </c>
      <c r="C284" s="17">
        <v>45489</v>
      </c>
      <c r="D284" s="2" t="s">
        <v>5</v>
      </c>
      <c r="E284" s="2">
        <f>VLOOKUP(D284,'Background data'!B$2:E$5,4,FALSE)</f>
        <v>64.8</v>
      </c>
      <c r="F284" s="2" t="s">
        <v>11</v>
      </c>
      <c r="G284" s="10">
        <v>45770</v>
      </c>
      <c r="H284" s="2" t="s">
        <v>396</v>
      </c>
      <c r="I284" s="2" t="str">
        <f t="shared" si="7"/>
        <v>Secured</v>
      </c>
      <c r="J284" s="4">
        <f>IF($I284="Secured",(E284*(VLOOKUP(F284,'Background data'!B$8:D$18,2,FALSE))*(365.25*1*10^-6)),0)</f>
        <v>1.0650689999999999E-2</v>
      </c>
      <c r="K284" s="4">
        <f>IF($I284="Secured",(E284*(VLOOKUP(F284,'Background data'!B$8:D$18,3,FALSE))*(365.25*1*10^-6)),0)</f>
        <v>0.11834099999999999</v>
      </c>
      <c r="L284" s="4">
        <f>IF(I284="Secured",(E284*(VLOOKUP(F284,'Background data'!B$8:G$18,4,FALSE))*(365.25*1*10^-6)),0)</f>
        <v>5.3253449999999996E-3</v>
      </c>
      <c r="M284" s="4">
        <f>IF(I284="Secured",(E284*(VLOOKUP(F284,'Background data'!B$8:H$18,5,FALSE))*(365.25*1*10^-6)),0)</f>
        <v>0.21301379999999995</v>
      </c>
    </row>
    <row r="285" spans="1:13" x14ac:dyDescent="0.3">
      <c r="A285" s="2" t="s">
        <v>1136</v>
      </c>
      <c r="B285" s="2" t="s">
        <v>105</v>
      </c>
      <c r="C285" s="17">
        <v>45456</v>
      </c>
      <c r="D285" s="2" t="s">
        <v>4</v>
      </c>
      <c r="E285" s="2">
        <f>VLOOKUP(D285,'Background data'!B$2:E$5,4,FALSE)</f>
        <v>47.25</v>
      </c>
      <c r="F285" s="2" t="s">
        <v>11</v>
      </c>
      <c r="G285" s="10">
        <v>45770</v>
      </c>
      <c r="H285" s="2" t="s">
        <v>399</v>
      </c>
      <c r="I285" s="2" t="str">
        <f t="shared" si="7"/>
        <v>Secured</v>
      </c>
      <c r="J285" s="4">
        <f>IF($I285="Secured",(E285*(VLOOKUP(F285,'Background data'!B$8:D$18,2,FALSE))*(365.25*1*10^-6)),0)</f>
        <v>7.7661281249999988E-3</v>
      </c>
      <c r="K285" s="4">
        <f>IF($I285="Secured",(E285*(VLOOKUP(F285,'Background data'!B$8:D$18,3,FALSE))*(365.25*1*10^-6)),0)</f>
        <v>8.6290312499999994E-2</v>
      </c>
      <c r="L285" s="4">
        <f>IF(I285="Secured",(E285*(VLOOKUP(F285,'Background data'!B$8:G$18,4,FALSE))*(365.25*1*10^-6)),0)</f>
        <v>3.8830640624999994E-3</v>
      </c>
      <c r="M285" s="4">
        <f>IF(I285="Secured",(E285*(VLOOKUP(F285,'Background data'!B$8:H$18,5,FALSE))*(365.25*1*10^-6)),0)</f>
        <v>0.15532256249999998</v>
      </c>
    </row>
    <row r="286" spans="1:13" x14ac:dyDescent="0.3">
      <c r="A286" s="2" t="s">
        <v>810</v>
      </c>
      <c r="B286" s="2" t="s">
        <v>106</v>
      </c>
      <c r="C286" s="3">
        <v>45427</v>
      </c>
      <c r="D286" s="2" t="s">
        <v>5</v>
      </c>
      <c r="E286" s="2">
        <f>VLOOKUP(D286,'Background data'!B$2:E$5,4,FALSE)</f>
        <v>64.8</v>
      </c>
      <c r="F286" s="2" t="s">
        <v>11</v>
      </c>
      <c r="G286" s="10">
        <v>45770</v>
      </c>
      <c r="H286" s="2" t="s">
        <v>396</v>
      </c>
      <c r="I286" s="2" t="str">
        <f t="shared" si="7"/>
        <v>Secured</v>
      </c>
      <c r="J286" s="4">
        <f>IF($I286="Secured",(E286*(VLOOKUP(F286,'Background data'!B$8:D$18,2,FALSE))*(365.25*1*10^-6)),0)</f>
        <v>1.0650689999999999E-2</v>
      </c>
      <c r="K286" s="4">
        <f>IF($I286="Secured",(E286*(VLOOKUP(F286,'Background data'!B$8:D$18,3,FALSE))*(365.25*1*10^-6)),0)</f>
        <v>0.11834099999999999</v>
      </c>
      <c r="L286" s="4">
        <f>IF(I286="Secured",(E286*(VLOOKUP(F286,'Background data'!B$8:G$18,4,FALSE))*(365.25*1*10^-6)),0)</f>
        <v>5.3253449999999996E-3</v>
      </c>
      <c r="M286" s="4">
        <f>IF(I286="Secured",(E286*(VLOOKUP(F286,'Background data'!B$8:H$18,5,FALSE))*(365.25*1*10^-6)),0)</f>
        <v>0.21301379999999995</v>
      </c>
    </row>
    <row r="287" spans="1:13" x14ac:dyDescent="0.3">
      <c r="A287" s="2" t="s">
        <v>811</v>
      </c>
      <c r="B287" s="2" t="s">
        <v>107</v>
      </c>
      <c r="C287" s="3">
        <v>45408</v>
      </c>
      <c r="D287" s="2" t="s">
        <v>5</v>
      </c>
      <c r="E287" s="2">
        <f>VLOOKUP(D287,'Background data'!B$2:E$5,4,FALSE)</f>
        <v>64.8</v>
      </c>
      <c r="F287" s="2" t="s">
        <v>11</v>
      </c>
      <c r="G287" s="10">
        <v>45770</v>
      </c>
      <c r="H287" s="2" t="s">
        <v>396</v>
      </c>
      <c r="I287" s="2" t="str">
        <f t="shared" si="7"/>
        <v>Secured</v>
      </c>
      <c r="J287" s="4">
        <f>IF($I287="Secured",(E287*(VLOOKUP(F287,'Background data'!B$8:D$18,2,FALSE))*(365.25*1*10^-6)),0)</f>
        <v>1.0650689999999999E-2</v>
      </c>
      <c r="K287" s="4">
        <f>IF($I287="Secured",(E287*(VLOOKUP(F287,'Background data'!B$8:D$18,3,FALSE))*(365.25*1*10^-6)),0)</f>
        <v>0.11834099999999999</v>
      </c>
      <c r="L287" s="4">
        <f>IF(I287="Secured",(E287*(VLOOKUP(F287,'Background data'!B$8:G$18,4,FALSE))*(365.25*1*10^-6)),0)</f>
        <v>5.3253449999999996E-3</v>
      </c>
      <c r="M287" s="4">
        <f>IF(I287="Secured",(E287*(VLOOKUP(F287,'Background data'!B$8:H$18,5,FALSE))*(365.25*1*10^-6)),0)</f>
        <v>0.21301379999999995</v>
      </c>
    </row>
    <row r="288" spans="1:13" x14ac:dyDescent="0.3">
      <c r="A288" s="2" t="s">
        <v>1137</v>
      </c>
      <c r="B288" s="2" t="s">
        <v>107</v>
      </c>
      <c r="C288" s="17">
        <v>45455</v>
      </c>
      <c r="D288" s="2" t="s">
        <v>5</v>
      </c>
      <c r="E288" s="2">
        <f>VLOOKUP(D288,'Background data'!B$2:E$5,4,FALSE)</f>
        <v>64.8</v>
      </c>
      <c r="F288" s="2" t="s">
        <v>11</v>
      </c>
      <c r="G288" s="10">
        <v>45770</v>
      </c>
      <c r="H288" s="2" t="s">
        <v>396</v>
      </c>
      <c r="I288" s="2" t="str">
        <f t="shared" si="7"/>
        <v>Secured</v>
      </c>
      <c r="J288" s="4">
        <f>IF($I288="Secured",(E288*(VLOOKUP(F288,'Background data'!B$8:D$18,2,FALSE))*(365.25*1*10^-6)),0)</f>
        <v>1.0650689999999999E-2</v>
      </c>
      <c r="K288" s="4">
        <f>IF($I288="Secured",(E288*(VLOOKUP(F288,'Background data'!B$8:D$18,3,FALSE))*(365.25*1*10^-6)),0)</f>
        <v>0.11834099999999999</v>
      </c>
      <c r="L288" s="4">
        <f>IF(I288="Secured",(E288*(VLOOKUP(F288,'Background data'!B$8:G$18,4,FALSE))*(365.25*1*10^-6)),0)</f>
        <v>5.3253449999999996E-3</v>
      </c>
      <c r="M288" s="4">
        <f>IF(I288="Secured",(E288*(VLOOKUP(F288,'Background data'!B$8:H$18,5,FALSE))*(365.25*1*10^-6)),0)</f>
        <v>0.21301379999999995</v>
      </c>
    </row>
    <row r="289" spans="1:13" x14ac:dyDescent="0.3">
      <c r="A289" s="2" t="s">
        <v>812</v>
      </c>
      <c r="B289" s="2" t="s">
        <v>108</v>
      </c>
      <c r="C289" s="3">
        <v>45420</v>
      </c>
      <c r="D289" s="2" t="s">
        <v>5</v>
      </c>
      <c r="E289" s="2">
        <f>VLOOKUP(D289,'Background data'!B$2:E$5,4,FALSE)</f>
        <v>64.8</v>
      </c>
      <c r="F289" s="2" t="s">
        <v>11</v>
      </c>
      <c r="G289" s="10">
        <v>45770</v>
      </c>
      <c r="H289" s="2" t="s">
        <v>396</v>
      </c>
      <c r="I289" s="2" t="str">
        <f t="shared" si="7"/>
        <v>Secured</v>
      </c>
      <c r="J289" s="4">
        <f>IF($I289="Secured",(E289*(VLOOKUP(F289,'Background data'!B$8:D$18,2,FALSE))*(365.25*1*10^-6)),0)</f>
        <v>1.0650689999999999E-2</v>
      </c>
      <c r="K289" s="4">
        <f>IF($I289="Secured",(E289*(VLOOKUP(F289,'Background data'!B$8:D$18,3,FALSE))*(365.25*1*10^-6)),0)</f>
        <v>0.11834099999999999</v>
      </c>
      <c r="L289" s="4">
        <f>IF(I289="Secured",(E289*(VLOOKUP(F289,'Background data'!B$8:G$18,4,FALSE))*(365.25*1*10^-6)),0)</f>
        <v>5.3253449999999996E-3</v>
      </c>
      <c r="M289" s="4">
        <f>IF(I289="Secured",(E289*(VLOOKUP(F289,'Background data'!B$8:H$18,5,FALSE))*(365.25*1*10^-6)),0)</f>
        <v>0.21301379999999995</v>
      </c>
    </row>
    <row r="290" spans="1:13" x14ac:dyDescent="0.3">
      <c r="A290" s="2" t="s">
        <v>813</v>
      </c>
      <c r="B290" s="2" t="s">
        <v>108</v>
      </c>
      <c r="C290" s="3">
        <v>45426</v>
      </c>
      <c r="D290" s="2" t="s">
        <v>5</v>
      </c>
      <c r="E290" s="2">
        <f>VLOOKUP(D290,'Background data'!B$2:E$5,4,FALSE)</f>
        <v>64.8</v>
      </c>
      <c r="F290" s="2" t="s">
        <v>11</v>
      </c>
      <c r="G290" s="10">
        <v>45770</v>
      </c>
      <c r="H290" s="2" t="s">
        <v>396</v>
      </c>
      <c r="I290" s="2" t="str">
        <f t="shared" si="7"/>
        <v>Secured</v>
      </c>
      <c r="J290" s="4">
        <f>IF($I290="Secured",(E290*(VLOOKUP(F290,'Background data'!B$8:D$18,2,FALSE))*(365.25*1*10^-6)),0)</f>
        <v>1.0650689999999999E-2</v>
      </c>
      <c r="K290" s="4">
        <f>IF($I290="Secured",(E290*(VLOOKUP(F290,'Background data'!B$8:D$18,3,FALSE))*(365.25*1*10^-6)),0)</f>
        <v>0.11834099999999999</v>
      </c>
      <c r="L290" s="4">
        <f>IF(I290="Secured",(E290*(VLOOKUP(F290,'Background data'!B$8:G$18,4,FALSE))*(365.25*1*10^-6)),0)</f>
        <v>5.3253449999999996E-3</v>
      </c>
      <c r="M290" s="4">
        <f>IF(I290="Secured",(E290*(VLOOKUP(F290,'Background data'!B$8:H$18,5,FALSE))*(365.25*1*10^-6)),0)</f>
        <v>0.21301379999999995</v>
      </c>
    </row>
    <row r="291" spans="1:13" x14ac:dyDescent="0.3">
      <c r="A291" s="2" t="s">
        <v>1138</v>
      </c>
      <c r="B291" s="2" t="s">
        <v>109</v>
      </c>
      <c r="C291" s="3">
        <v>45432</v>
      </c>
      <c r="D291" s="2" t="s">
        <v>5</v>
      </c>
      <c r="E291" s="2">
        <f>VLOOKUP(D291,'Background data'!B$2:E$5,4,FALSE)</f>
        <v>64.8</v>
      </c>
      <c r="F291" s="2" t="s">
        <v>11</v>
      </c>
      <c r="G291" s="10">
        <v>45770</v>
      </c>
      <c r="H291" s="2" t="s">
        <v>396</v>
      </c>
      <c r="I291" s="2" t="str">
        <f t="shared" si="7"/>
        <v>Secured</v>
      </c>
      <c r="J291" s="4">
        <f>IF($I291="Secured",(E291*(VLOOKUP(F291,'Background data'!B$8:D$18,2,FALSE))*(365.25*1*10^-6)),0)</f>
        <v>1.0650689999999999E-2</v>
      </c>
      <c r="K291" s="4">
        <f>IF($I291="Secured",(E291*(VLOOKUP(F291,'Background data'!B$8:D$18,3,FALSE))*(365.25*1*10^-6)),0)</f>
        <v>0.11834099999999999</v>
      </c>
      <c r="L291" s="4">
        <f>IF(I291="Secured",(E291*(VLOOKUP(F291,'Background data'!B$8:G$18,4,FALSE))*(365.25*1*10^-6)),0)</f>
        <v>5.3253449999999996E-3</v>
      </c>
      <c r="M291" s="4">
        <f>IF(I291="Secured",(E291*(VLOOKUP(F291,'Background data'!B$8:H$18,5,FALSE))*(365.25*1*10^-6)),0)</f>
        <v>0.21301379999999995</v>
      </c>
    </row>
    <row r="292" spans="1:13" x14ac:dyDescent="0.3">
      <c r="A292" s="2" t="s">
        <v>814</v>
      </c>
      <c r="B292" s="2" t="s">
        <v>109</v>
      </c>
      <c r="C292" s="3">
        <v>45413</v>
      </c>
      <c r="D292" s="2" t="s">
        <v>5</v>
      </c>
      <c r="E292" s="2">
        <f>VLOOKUP(D292,'Background data'!B$2:E$5,4,FALSE)</f>
        <v>64.8</v>
      </c>
      <c r="F292" s="2" t="s">
        <v>11</v>
      </c>
      <c r="G292" s="10">
        <v>45770</v>
      </c>
      <c r="H292" s="2" t="s">
        <v>396</v>
      </c>
      <c r="I292" s="2" t="str">
        <f t="shared" si="7"/>
        <v>Secured</v>
      </c>
      <c r="J292" s="4">
        <f>IF($I292="Secured",(E292*(VLOOKUP(F292,'Background data'!B$8:D$18,2,FALSE))*(365.25*1*10^-6)),0)</f>
        <v>1.0650689999999999E-2</v>
      </c>
      <c r="K292" s="4">
        <f>IF($I292="Secured",(E292*(VLOOKUP(F292,'Background data'!B$8:D$18,3,FALSE))*(365.25*1*10^-6)),0)</f>
        <v>0.11834099999999999</v>
      </c>
      <c r="L292" s="4">
        <f>IF(I292="Secured",(E292*(VLOOKUP(F292,'Background data'!B$8:G$18,4,FALSE))*(365.25*1*10^-6)),0)</f>
        <v>5.3253449999999996E-3</v>
      </c>
      <c r="M292" s="4">
        <f>IF(I292="Secured",(E292*(VLOOKUP(F292,'Background data'!B$8:H$18,5,FALSE))*(365.25*1*10^-6)),0)</f>
        <v>0.21301379999999995</v>
      </c>
    </row>
    <row r="293" spans="1:13" x14ac:dyDescent="0.3">
      <c r="A293" s="2" t="s">
        <v>1139</v>
      </c>
      <c r="B293" s="2" t="s">
        <v>109</v>
      </c>
      <c r="C293" s="3">
        <v>45429</v>
      </c>
      <c r="D293" s="2" t="s">
        <v>5</v>
      </c>
      <c r="E293" s="2">
        <f>VLOOKUP(D293,'Background data'!B$2:E$5,4,FALSE)</f>
        <v>64.8</v>
      </c>
      <c r="F293" s="2" t="s">
        <v>11</v>
      </c>
      <c r="G293" s="10">
        <v>45770</v>
      </c>
      <c r="H293" s="2" t="s">
        <v>396</v>
      </c>
      <c r="I293" s="2" t="str">
        <f t="shared" si="7"/>
        <v>Secured</v>
      </c>
      <c r="J293" s="4">
        <f>IF($I293="Secured",(E293*(VLOOKUP(F293,'Background data'!B$8:D$18,2,FALSE))*(365.25*1*10^-6)),0)</f>
        <v>1.0650689999999999E-2</v>
      </c>
      <c r="K293" s="4">
        <f>IF($I293="Secured",(E293*(VLOOKUP(F293,'Background data'!B$8:D$18,3,FALSE))*(365.25*1*10^-6)),0)</f>
        <v>0.11834099999999999</v>
      </c>
      <c r="L293" s="4">
        <f>IF(I293="Secured",(E293*(VLOOKUP(F293,'Background data'!B$8:G$18,4,FALSE))*(365.25*1*10^-6)),0)</f>
        <v>5.3253449999999996E-3</v>
      </c>
      <c r="M293" s="4">
        <f>IF(I293="Secured",(E293*(VLOOKUP(F293,'Background data'!B$8:H$18,5,FALSE))*(365.25*1*10^-6)),0)</f>
        <v>0.21301379999999995</v>
      </c>
    </row>
    <row r="294" spans="1:13" x14ac:dyDescent="0.3">
      <c r="A294" s="2" t="s">
        <v>815</v>
      </c>
      <c r="B294" s="2" t="s">
        <v>110</v>
      </c>
      <c r="C294" s="3">
        <v>45407</v>
      </c>
      <c r="D294" s="2" t="s">
        <v>5</v>
      </c>
      <c r="E294" s="2">
        <f>VLOOKUP(D294,'Background data'!B$2:E$5,4,FALSE)</f>
        <v>64.8</v>
      </c>
      <c r="F294" s="2" t="s">
        <v>11</v>
      </c>
      <c r="G294" s="10">
        <v>45770</v>
      </c>
      <c r="H294" s="2" t="s">
        <v>396</v>
      </c>
      <c r="I294" s="2" t="str">
        <f t="shared" si="7"/>
        <v>Secured</v>
      </c>
      <c r="J294" s="4">
        <f>IF($I294="Secured",(E294*(VLOOKUP(F294,'Background data'!B$8:D$18,2,FALSE))*(365.25*1*10^-6)),0)</f>
        <v>1.0650689999999999E-2</v>
      </c>
      <c r="K294" s="4">
        <f>IF($I294="Secured",(E294*(VLOOKUP(F294,'Background data'!B$8:D$18,3,FALSE))*(365.25*1*10^-6)),0)</f>
        <v>0.11834099999999999</v>
      </c>
      <c r="L294" s="4">
        <f>IF(I294="Secured",(E294*(VLOOKUP(F294,'Background data'!B$8:G$18,4,FALSE))*(365.25*1*10^-6)),0)</f>
        <v>5.3253449999999996E-3</v>
      </c>
      <c r="M294" s="4">
        <f>IF(I294="Secured",(E294*(VLOOKUP(F294,'Background data'!B$8:H$18,5,FALSE))*(365.25*1*10^-6)),0)</f>
        <v>0.21301379999999995</v>
      </c>
    </row>
    <row r="295" spans="1:13" x14ac:dyDescent="0.3">
      <c r="A295" s="2" t="s">
        <v>1140</v>
      </c>
      <c r="B295" s="2" t="s">
        <v>110</v>
      </c>
      <c r="C295" s="3">
        <v>45429</v>
      </c>
      <c r="D295" s="2" t="s">
        <v>5</v>
      </c>
      <c r="E295" s="2">
        <f>VLOOKUP(D295,'Background data'!B$2:E$5,4,FALSE)</f>
        <v>64.8</v>
      </c>
      <c r="F295" s="2" t="s">
        <v>11</v>
      </c>
      <c r="G295" s="10">
        <v>45770</v>
      </c>
      <c r="H295" s="2" t="s">
        <v>396</v>
      </c>
      <c r="I295" s="2" t="str">
        <f t="shared" si="7"/>
        <v>Secured</v>
      </c>
      <c r="J295" s="4">
        <f>IF($I295="Secured",(E295*(VLOOKUP(F295,'Background data'!B$8:D$18,2,FALSE))*(365.25*1*10^-6)),0)</f>
        <v>1.0650689999999999E-2</v>
      </c>
      <c r="K295" s="4">
        <f>IF($I295="Secured",(E295*(VLOOKUP(F295,'Background data'!B$8:D$18,3,FALSE))*(365.25*1*10^-6)),0)</f>
        <v>0.11834099999999999</v>
      </c>
      <c r="L295" s="4">
        <f>IF(I295="Secured",(E295*(VLOOKUP(F295,'Background data'!B$8:G$18,4,FALSE))*(365.25*1*10^-6)),0)</f>
        <v>5.3253449999999996E-3</v>
      </c>
      <c r="M295" s="4">
        <f>IF(I295="Secured",(E295*(VLOOKUP(F295,'Background data'!B$8:H$18,5,FALSE))*(365.25*1*10^-6)),0)</f>
        <v>0.21301379999999995</v>
      </c>
    </row>
    <row r="296" spans="1:13" x14ac:dyDescent="0.3">
      <c r="A296" s="2" t="s">
        <v>816</v>
      </c>
      <c r="B296" s="2" t="s">
        <v>110</v>
      </c>
      <c r="C296" s="3">
        <v>45415</v>
      </c>
      <c r="D296" s="2" t="s">
        <v>4</v>
      </c>
      <c r="E296" s="2">
        <f>VLOOKUP(D296,'Background data'!B$2:E$5,4,FALSE)</f>
        <v>47.25</v>
      </c>
      <c r="F296" s="2" t="s">
        <v>11</v>
      </c>
      <c r="G296" s="10">
        <v>45770</v>
      </c>
      <c r="H296" s="2" t="s">
        <v>399</v>
      </c>
      <c r="I296" s="2" t="str">
        <f t="shared" si="7"/>
        <v>Secured</v>
      </c>
      <c r="J296" s="4">
        <f>IF($I296="Secured",(E296*(VLOOKUP(F296,'Background data'!B$8:D$18,2,FALSE))*(365.25*1*10^-6)),0)</f>
        <v>7.7661281249999988E-3</v>
      </c>
      <c r="K296" s="4">
        <f>IF($I296="Secured",(E296*(VLOOKUP(F296,'Background data'!B$8:D$18,3,FALSE))*(365.25*1*10^-6)),0)</f>
        <v>8.6290312499999994E-2</v>
      </c>
      <c r="L296" s="4">
        <f>IF(I296="Secured",(E296*(VLOOKUP(F296,'Background data'!B$8:G$18,4,FALSE))*(365.25*1*10^-6)),0)</f>
        <v>3.8830640624999994E-3</v>
      </c>
      <c r="M296" s="4">
        <f>IF(I296="Secured",(E296*(VLOOKUP(F296,'Background data'!B$8:H$18,5,FALSE))*(365.25*1*10^-6)),0)</f>
        <v>0.15532256249999998</v>
      </c>
    </row>
    <row r="297" spans="1:13" x14ac:dyDescent="0.3">
      <c r="A297" s="2" t="s">
        <v>817</v>
      </c>
      <c r="B297" s="2" t="s">
        <v>111</v>
      </c>
      <c r="C297" s="3">
        <v>45425</v>
      </c>
      <c r="D297" s="2" t="s">
        <v>5</v>
      </c>
      <c r="E297" s="2">
        <f>VLOOKUP(D297,'Background data'!B$2:E$5,4,FALSE)</f>
        <v>64.8</v>
      </c>
      <c r="F297" s="2" t="s">
        <v>11</v>
      </c>
      <c r="G297" s="10">
        <v>45770</v>
      </c>
      <c r="H297" s="2" t="s">
        <v>396</v>
      </c>
      <c r="I297" s="2" t="str">
        <f t="shared" ref="I297:I332" si="8">IF(G297="","Not secured","Secured")</f>
        <v>Secured</v>
      </c>
      <c r="J297" s="4">
        <f>IF($I297="Secured",(E297*(VLOOKUP(F297,'Background data'!B$8:D$18,2,FALSE))*(365.25*1*10^-6)),0)</f>
        <v>1.0650689999999999E-2</v>
      </c>
      <c r="K297" s="4">
        <f>IF($I297="Secured",(E297*(VLOOKUP(F297,'Background data'!B$8:D$18,3,FALSE))*(365.25*1*10^-6)),0)</f>
        <v>0.11834099999999999</v>
      </c>
      <c r="L297" s="4">
        <f>IF(I297="Secured",(E297*(VLOOKUP(F297,'Background data'!B$8:G$18,4,FALSE))*(365.25*1*10^-6)),0)</f>
        <v>5.3253449999999996E-3</v>
      </c>
      <c r="M297" s="4">
        <f>IF(I297="Secured",(E297*(VLOOKUP(F297,'Background data'!B$8:H$18,5,FALSE))*(365.25*1*10^-6)),0)</f>
        <v>0.21301379999999995</v>
      </c>
    </row>
    <row r="298" spans="1:13" x14ac:dyDescent="0.3">
      <c r="A298" s="2" t="s">
        <v>818</v>
      </c>
      <c r="B298" s="2" t="s">
        <v>111</v>
      </c>
      <c r="C298" s="3">
        <v>45422</v>
      </c>
      <c r="D298" s="2" t="s">
        <v>5</v>
      </c>
      <c r="E298" s="2">
        <f>VLOOKUP(D298,'Background data'!B$2:E$5,4,FALSE)</f>
        <v>64.8</v>
      </c>
      <c r="F298" s="2" t="s">
        <v>11</v>
      </c>
      <c r="G298" s="10">
        <v>45770</v>
      </c>
      <c r="H298" s="2" t="s">
        <v>396</v>
      </c>
      <c r="I298" s="2" t="str">
        <f t="shared" si="8"/>
        <v>Secured</v>
      </c>
      <c r="J298" s="4">
        <f>IF($I298="Secured",(E298*(VLOOKUP(F298,'Background data'!B$8:D$18,2,FALSE))*(365.25*1*10^-6)),0)</f>
        <v>1.0650689999999999E-2</v>
      </c>
      <c r="K298" s="4">
        <f>IF($I298="Secured",(E298*(VLOOKUP(F298,'Background data'!B$8:D$18,3,FALSE))*(365.25*1*10^-6)),0)</f>
        <v>0.11834099999999999</v>
      </c>
      <c r="L298" s="4">
        <f>IF(I298="Secured",(E298*(VLOOKUP(F298,'Background data'!B$8:G$18,4,FALSE))*(365.25*1*10^-6)),0)</f>
        <v>5.3253449999999996E-3</v>
      </c>
      <c r="M298" s="4">
        <f>IF(I298="Secured",(E298*(VLOOKUP(F298,'Background data'!B$8:H$18,5,FALSE))*(365.25*1*10^-6)),0)</f>
        <v>0.21301379999999995</v>
      </c>
    </row>
    <row r="299" spans="1:13" x14ac:dyDescent="0.3">
      <c r="A299" s="2" t="s">
        <v>1141</v>
      </c>
      <c r="B299" s="2" t="s">
        <v>112</v>
      </c>
      <c r="C299" s="3">
        <v>45450</v>
      </c>
      <c r="D299" s="2" t="s">
        <v>5</v>
      </c>
      <c r="E299" s="2">
        <f>VLOOKUP(D299,'Background data'!B$2:E$5,4,FALSE)</f>
        <v>64.8</v>
      </c>
      <c r="F299" s="2" t="s">
        <v>11</v>
      </c>
      <c r="G299" s="10">
        <v>45770</v>
      </c>
      <c r="H299" s="2" t="s">
        <v>396</v>
      </c>
      <c r="I299" s="2" t="str">
        <f t="shared" si="8"/>
        <v>Secured</v>
      </c>
      <c r="J299" s="4">
        <f>IF($I299="Secured",(E299*(VLOOKUP(F299,'Background data'!B$8:D$18,2,FALSE))*(365.25*1*10^-6)),0)</f>
        <v>1.0650689999999999E-2</v>
      </c>
      <c r="K299" s="4">
        <f>IF($I299="Secured",(E299*(VLOOKUP(F299,'Background data'!B$8:D$18,3,FALSE))*(365.25*1*10^-6)),0)</f>
        <v>0.11834099999999999</v>
      </c>
      <c r="L299" s="4">
        <f>IF(I299="Secured",(E299*(VLOOKUP(F299,'Background data'!B$8:G$18,4,FALSE))*(365.25*1*10^-6)),0)</f>
        <v>5.3253449999999996E-3</v>
      </c>
      <c r="M299" s="4">
        <f>IF(I299="Secured",(E299*(VLOOKUP(F299,'Background data'!B$8:H$18,5,FALSE))*(365.25*1*10^-6)),0)</f>
        <v>0.21301379999999995</v>
      </c>
    </row>
    <row r="300" spans="1:13" x14ac:dyDescent="0.3">
      <c r="A300" s="2" t="s">
        <v>1142</v>
      </c>
      <c r="B300" s="2" t="s">
        <v>113</v>
      </c>
      <c r="C300" s="3">
        <v>45432</v>
      </c>
      <c r="D300" s="2" t="s">
        <v>5</v>
      </c>
      <c r="E300" s="2">
        <f>VLOOKUP(D300,'Background data'!B$2:E$5,4,FALSE)</f>
        <v>64.8</v>
      </c>
      <c r="F300" s="2" t="s">
        <v>11</v>
      </c>
      <c r="G300" s="10">
        <v>45770</v>
      </c>
      <c r="H300" s="2" t="s">
        <v>396</v>
      </c>
      <c r="I300" s="2" t="str">
        <f t="shared" si="8"/>
        <v>Secured</v>
      </c>
      <c r="J300" s="4">
        <f>IF($I300="Secured",(E300*(VLOOKUP(F300,'Background data'!B$8:D$18,2,FALSE))*(365.25*1*10^-6)),0)</f>
        <v>1.0650689999999999E-2</v>
      </c>
      <c r="K300" s="4">
        <f>IF($I300="Secured",(E300*(VLOOKUP(F300,'Background data'!B$8:D$18,3,FALSE))*(365.25*1*10^-6)),0)</f>
        <v>0.11834099999999999</v>
      </c>
      <c r="L300" s="4">
        <f>IF(I300="Secured",(E300*(VLOOKUP(F300,'Background data'!B$8:G$18,4,FALSE))*(365.25*1*10^-6)),0)</f>
        <v>5.3253449999999996E-3</v>
      </c>
      <c r="M300" s="4">
        <f>IF(I300="Secured",(E300*(VLOOKUP(F300,'Background data'!B$8:H$18,5,FALSE))*(365.25*1*10^-6)),0)</f>
        <v>0.21301379999999995</v>
      </c>
    </row>
    <row r="301" spans="1:13" x14ac:dyDescent="0.3">
      <c r="A301" s="2" t="s">
        <v>819</v>
      </c>
      <c r="B301" s="2" t="s">
        <v>114</v>
      </c>
      <c r="C301" s="3">
        <v>45407</v>
      </c>
      <c r="D301" s="2" t="s">
        <v>5</v>
      </c>
      <c r="E301" s="2">
        <f>VLOOKUP(D301,'Background data'!B$2:E$5,4,FALSE)</f>
        <v>64.8</v>
      </c>
      <c r="F301" s="2" t="s">
        <v>11</v>
      </c>
      <c r="G301" s="10">
        <v>45770</v>
      </c>
      <c r="H301" s="2" t="s">
        <v>396</v>
      </c>
      <c r="I301" s="2" t="str">
        <f t="shared" si="8"/>
        <v>Secured</v>
      </c>
      <c r="J301" s="4">
        <f>IF($I301="Secured",(E301*(VLOOKUP(F301,'Background data'!B$8:D$18,2,FALSE))*(365.25*1*10^-6)),0)</f>
        <v>1.0650689999999999E-2</v>
      </c>
      <c r="K301" s="4">
        <f>IF($I301="Secured",(E301*(VLOOKUP(F301,'Background data'!B$8:D$18,3,FALSE))*(365.25*1*10^-6)),0)</f>
        <v>0.11834099999999999</v>
      </c>
      <c r="L301" s="4">
        <f>IF(I301="Secured",(E301*(VLOOKUP(F301,'Background data'!B$8:G$18,4,FALSE))*(365.25*1*10^-6)),0)</f>
        <v>5.3253449999999996E-3</v>
      </c>
      <c r="M301" s="4">
        <f>IF(I301="Secured",(E301*(VLOOKUP(F301,'Background data'!B$8:H$18,5,FALSE))*(365.25*1*10^-6)),0)</f>
        <v>0.21301379999999995</v>
      </c>
    </row>
    <row r="302" spans="1:13" x14ac:dyDescent="0.3">
      <c r="A302" s="2" t="s">
        <v>820</v>
      </c>
      <c r="B302" s="2" t="s">
        <v>114</v>
      </c>
      <c r="C302" s="3">
        <v>45425</v>
      </c>
      <c r="D302" s="2" t="s">
        <v>5</v>
      </c>
      <c r="E302" s="2">
        <f>VLOOKUP(D302,'Background data'!B$2:E$5,4,FALSE)</f>
        <v>64.8</v>
      </c>
      <c r="F302" s="2" t="s">
        <v>11</v>
      </c>
      <c r="G302" s="10">
        <v>45770</v>
      </c>
      <c r="H302" s="2" t="s">
        <v>396</v>
      </c>
      <c r="I302" s="2" t="str">
        <f t="shared" si="8"/>
        <v>Secured</v>
      </c>
      <c r="J302" s="4">
        <f>IF($I302="Secured",(E302*(VLOOKUP(F302,'Background data'!B$8:D$18,2,FALSE))*(365.25*1*10^-6)),0)</f>
        <v>1.0650689999999999E-2</v>
      </c>
      <c r="K302" s="4">
        <f>IF($I302="Secured",(E302*(VLOOKUP(F302,'Background data'!B$8:D$18,3,FALSE))*(365.25*1*10^-6)),0)</f>
        <v>0.11834099999999999</v>
      </c>
      <c r="L302" s="4">
        <f>IF(I302="Secured",(E302*(VLOOKUP(F302,'Background data'!B$8:G$18,4,FALSE))*(365.25*1*10^-6)),0)</f>
        <v>5.3253449999999996E-3</v>
      </c>
      <c r="M302" s="4">
        <f>IF(I302="Secured",(E302*(VLOOKUP(F302,'Background data'!B$8:H$18,5,FALSE))*(365.25*1*10^-6)),0)</f>
        <v>0.21301379999999995</v>
      </c>
    </row>
    <row r="303" spans="1:13" x14ac:dyDescent="0.3">
      <c r="A303" s="2" t="s">
        <v>821</v>
      </c>
      <c r="B303" s="2" t="s">
        <v>114</v>
      </c>
      <c r="C303" s="3">
        <v>45428</v>
      </c>
      <c r="D303" s="2" t="s">
        <v>5</v>
      </c>
      <c r="E303" s="2">
        <f>VLOOKUP(D303,'Background data'!B$2:E$5,4,FALSE)</f>
        <v>64.8</v>
      </c>
      <c r="F303" s="2" t="s">
        <v>11</v>
      </c>
      <c r="G303" s="10">
        <v>45770</v>
      </c>
      <c r="H303" s="2" t="s">
        <v>396</v>
      </c>
      <c r="I303" s="2" t="str">
        <f t="shared" si="8"/>
        <v>Secured</v>
      </c>
      <c r="J303" s="4">
        <f>IF($I303="Secured",(E303*(VLOOKUP(F303,'Background data'!B$8:D$18,2,FALSE))*(365.25*1*10^-6)),0)</f>
        <v>1.0650689999999999E-2</v>
      </c>
      <c r="K303" s="4">
        <f>IF($I303="Secured",(E303*(VLOOKUP(F303,'Background data'!B$8:D$18,3,FALSE))*(365.25*1*10^-6)),0)</f>
        <v>0.11834099999999999</v>
      </c>
      <c r="L303" s="4">
        <f>IF(I303="Secured",(E303*(VLOOKUP(F303,'Background data'!B$8:G$18,4,FALSE))*(365.25*1*10^-6)),0)</f>
        <v>5.3253449999999996E-3</v>
      </c>
      <c r="M303" s="4">
        <f>IF(I303="Secured",(E303*(VLOOKUP(F303,'Background data'!B$8:H$18,5,FALSE))*(365.25*1*10^-6)),0)</f>
        <v>0.21301379999999995</v>
      </c>
    </row>
    <row r="304" spans="1:13" x14ac:dyDescent="0.3">
      <c r="A304" s="2" t="s">
        <v>822</v>
      </c>
      <c r="B304" s="2" t="s">
        <v>115</v>
      </c>
      <c r="C304" s="3">
        <v>45407</v>
      </c>
      <c r="D304" s="2" t="s">
        <v>5</v>
      </c>
      <c r="E304" s="2">
        <f>VLOOKUP(D304,'Background data'!B$2:E$5,4,FALSE)</f>
        <v>64.8</v>
      </c>
      <c r="F304" s="2" t="s">
        <v>11</v>
      </c>
      <c r="G304" s="10">
        <v>45770</v>
      </c>
      <c r="H304" s="2" t="s">
        <v>396</v>
      </c>
      <c r="I304" s="2" t="str">
        <f t="shared" si="8"/>
        <v>Secured</v>
      </c>
      <c r="J304" s="4">
        <f>IF($I304="Secured",(E304*(VLOOKUP(F304,'Background data'!B$8:D$18,2,FALSE))*(365.25*1*10^-6)),0)</f>
        <v>1.0650689999999999E-2</v>
      </c>
      <c r="K304" s="4">
        <f>IF($I304="Secured",(E304*(VLOOKUP(F304,'Background data'!B$8:D$18,3,FALSE))*(365.25*1*10^-6)),0)</f>
        <v>0.11834099999999999</v>
      </c>
      <c r="L304" s="4">
        <f>IF(I304="Secured",(E304*(VLOOKUP(F304,'Background data'!B$8:G$18,4,FALSE))*(365.25*1*10^-6)),0)</f>
        <v>5.3253449999999996E-3</v>
      </c>
      <c r="M304" s="4">
        <f>IF(I304="Secured",(E304*(VLOOKUP(F304,'Background data'!B$8:H$18,5,FALSE))*(365.25*1*10^-6)),0)</f>
        <v>0.21301379999999995</v>
      </c>
    </row>
    <row r="305" spans="1:13" x14ac:dyDescent="0.3">
      <c r="A305" s="2" t="s">
        <v>1143</v>
      </c>
      <c r="B305" s="2" t="s">
        <v>116</v>
      </c>
      <c r="C305" s="3">
        <v>45429</v>
      </c>
      <c r="D305" s="2" t="s">
        <v>5</v>
      </c>
      <c r="E305" s="2">
        <f>VLOOKUP(D305,'Background data'!B$2:E$5,4,FALSE)</f>
        <v>64.8</v>
      </c>
      <c r="F305" s="2" t="s">
        <v>11</v>
      </c>
      <c r="G305" s="10">
        <v>45770</v>
      </c>
      <c r="H305" s="2" t="s">
        <v>396</v>
      </c>
      <c r="I305" s="2" t="str">
        <f t="shared" si="8"/>
        <v>Secured</v>
      </c>
      <c r="J305" s="4">
        <f>IF($I305="Secured",(E305*(VLOOKUP(F305,'Background data'!B$8:D$18,2,FALSE))*(365.25*1*10^-6)),0)</f>
        <v>1.0650689999999999E-2</v>
      </c>
      <c r="K305" s="4">
        <f>IF($I305="Secured",(E305*(VLOOKUP(F305,'Background data'!B$8:D$18,3,FALSE))*(365.25*1*10^-6)),0)</f>
        <v>0.11834099999999999</v>
      </c>
      <c r="L305" s="4">
        <f>IF(I305="Secured",(E305*(VLOOKUP(F305,'Background data'!B$8:G$18,4,FALSE))*(365.25*1*10^-6)),0)</f>
        <v>5.3253449999999996E-3</v>
      </c>
      <c r="M305" s="4">
        <f>IF(I305="Secured",(E305*(VLOOKUP(F305,'Background data'!B$8:H$18,5,FALSE))*(365.25*1*10^-6)),0)</f>
        <v>0.21301379999999995</v>
      </c>
    </row>
    <row r="306" spans="1:13" x14ac:dyDescent="0.3">
      <c r="A306" s="2" t="s">
        <v>823</v>
      </c>
      <c r="B306" s="2" t="s">
        <v>116</v>
      </c>
      <c r="C306" s="3">
        <v>45419</v>
      </c>
      <c r="D306" s="2" t="s">
        <v>5</v>
      </c>
      <c r="E306" s="2">
        <f>VLOOKUP(D306,'Background data'!B$2:E$5,4,FALSE)</f>
        <v>64.8</v>
      </c>
      <c r="F306" s="2" t="s">
        <v>11</v>
      </c>
      <c r="G306" s="10">
        <v>45770</v>
      </c>
      <c r="H306" s="2" t="s">
        <v>396</v>
      </c>
      <c r="I306" s="2" t="str">
        <f t="shared" si="8"/>
        <v>Secured</v>
      </c>
      <c r="J306" s="4">
        <f>IF($I306="Secured",(E306*(VLOOKUP(F306,'Background data'!B$8:D$18,2,FALSE))*(365.25*1*10^-6)),0)</f>
        <v>1.0650689999999999E-2</v>
      </c>
      <c r="K306" s="4">
        <f>IF($I306="Secured",(E306*(VLOOKUP(F306,'Background data'!B$8:D$18,3,FALSE))*(365.25*1*10^-6)),0)</f>
        <v>0.11834099999999999</v>
      </c>
      <c r="L306" s="4">
        <f>IF(I306="Secured",(E306*(VLOOKUP(F306,'Background data'!B$8:G$18,4,FALSE))*(365.25*1*10^-6)),0)</f>
        <v>5.3253449999999996E-3</v>
      </c>
      <c r="M306" s="4">
        <f>IF(I306="Secured",(E306*(VLOOKUP(F306,'Background data'!B$8:H$18,5,FALSE))*(365.25*1*10^-6)),0)</f>
        <v>0.21301379999999995</v>
      </c>
    </row>
    <row r="307" spans="1:13" x14ac:dyDescent="0.3">
      <c r="A307" s="2" t="s">
        <v>824</v>
      </c>
      <c r="B307" s="2" t="s">
        <v>116</v>
      </c>
      <c r="C307" s="3">
        <v>45419</v>
      </c>
      <c r="D307" s="2" t="s">
        <v>5</v>
      </c>
      <c r="E307" s="2">
        <f>VLOOKUP(D307,'Background data'!B$2:E$5,4,FALSE)</f>
        <v>64.8</v>
      </c>
      <c r="F307" s="2" t="s">
        <v>11</v>
      </c>
      <c r="G307" s="10">
        <v>45770</v>
      </c>
      <c r="H307" s="2" t="s">
        <v>396</v>
      </c>
      <c r="I307" s="2" t="str">
        <f t="shared" si="8"/>
        <v>Secured</v>
      </c>
      <c r="J307" s="4">
        <f>IF($I307="Secured",(E307*(VLOOKUP(F307,'Background data'!B$8:D$18,2,FALSE))*(365.25*1*10^-6)),0)</f>
        <v>1.0650689999999999E-2</v>
      </c>
      <c r="K307" s="4">
        <f>IF($I307="Secured",(E307*(VLOOKUP(F307,'Background data'!B$8:D$18,3,FALSE))*(365.25*1*10^-6)),0)</f>
        <v>0.11834099999999999</v>
      </c>
      <c r="L307" s="4">
        <f>IF(I307="Secured",(E307*(VLOOKUP(F307,'Background data'!B$8:G$18,4,FALSE))*(365.25*1*10^-6)),0)</f>
        <v>5.3253449999999996E-3</v>
      </c>
      <c r="M307" s="4">
        <f>IF(I307="Secured",(E307*(VLOOKUP(F307,'Background data'!B$8:H$18,5,FALSE))*(365.25*1*10^-6)),0)</f>
        <v>0.21301379999999995</v>
      </c>
    </row>
    <row r="308" spans="1:13" x14ac:dyDescent="0.3">
      <c r="A308" s="2" t="s">
        <v>825</v>
      </c>
      <c r="B308" s="2" t="s">
        <v>116</v>
      </c>
      <c r="C308" s="3">
        <v>45419</v>
      </c>
      <c r="D308" s="2" t="s">
        <v>5</v>
      </c>
      <c r="E308" s="2">
        <f>VLOOKUP(D308,'Background data'!B$2:E$5,4,FALSE)</f>
        <v>64.8</v>
      </c>
      <c r="F308" s="2" t="s">
        <v>11</v>
      </c>
      <c r="G308" s="10">
        <v>45770</v>
      </c>
      <c r="H308" s="2" t="s">
        <v>396</v>
      </c>
      <c r="I308" s="2" t="str">
        <f t="shared" si="8"/>
        <v>Secured</v>
      </c>
      <c r="J308" s="4">
        <f>IF($I308="Secured",(E308*(VLOOKUP(F308,'Background data'!B$8:D$18,2,FALSE))*(365.25*1*10^-6)),0)</f>
        <v>1.0650689999999999E-2</v>
      </c>
      <c r="K308" s="4">
        <f>IF($I308="Secured",(E308*(VLOOKUP(F308,'Background data'!B$8:D$18,3,FALSE))*(365.25*1*10^-6)),0)</f>
        <v>0.11834099999999999</v>
      </c>
      <c r="L308" s="4">
        <f>IF(I308="Secured",(E308*(VLOOKUP(F308,'Background data'!B$8:G$18,4,FALSE))*(365.25*1*10^-6)),0)</f>
        <v>5.3253449999999996E-3</v>
      </c>
      <c r="M308" s="4">
        <f>IF(I308="Secured",(E308*(VLOOKUP(F308,'Background data'!B$8:H$18,5,FALSE))*(365.25*1*10^-6)),0)</f>
        <v>0.21301379999999995</v>
      </c>
    </row>
    <row r="309" spans="1:13" x14ac:dyDescent="0.3">
      <c r="A309" s="2" t="s">
        <v>826</v>
      </c>
      <c r="B309" s="2" t="s">
        <v>116</v>
      </c>
      <c r="C309" s="3">
        <v>45421</v>
      </c>
      <c r="D309" s="2" t="s">
        <v>5</v>
      </c>
      <c r="E309" s="2">
        <f>VLOOKUP(D309,'Background data'!B$2:E$5,4,FALSE)</f>
        <v>64.8</v>
      </c>
      <c r="F309" s="2" t="s">
        <v>11</v>
      </c>
      <c r="G309" s="10">
        <v>45770</v>
      </c>
      <c r="H309" s="2" t="s">
        <v>396</v>
      </c>
      <c r="I309" s="2" t="str">
        <f t="shared" si="8"/>
        <v>Secured</v>
      </c>
      <c r="J309" s="4">
        <f>IF($I309="Secured",(E309*(VLOOKUP(F309,'Background data'!B$8:D$18,2,FALSE))*(365.25*1*10^-6)),0)</f>
        <v>1.0650689999999999E-2</v>
      </c>
      <c r="K309" s="4">
        <f>IF($I309="Secured",(E309*(VLOOKUP(F309,'Background data'!B$8:D$18,3,FALSE))*(365.25*1*10^-6)),0)</f>
        <v>0.11834099999999999</v>
      </c>
      <c r="L309" s="4">
        <f>IF(I309="Secured",(E309*(VLOOKUP(F309,'Background data'!B$8:G$18,4,FALSE))*(365.25*1*10^-6)),0)</f>
        <v>5.3253449999999996E-3</v>
      </c>
      <c r="M309" s="4">
        <f>IF(I309="Secured",(E309*(VLOOKUP(F309,'Background data'!B$8:H$18,5,FALSE))*(365.25*1*10^-6)),0)</f>
        <v>0.21301379999999995</v>
      </c>
    </row>
    <row r="310" spans="1:13" x14ac:dyDescent="0.3">
      <c r="A310" s="2" t="s">
        <v>827</v>
      </c>
      <c r="B310" s="2" t="s">
        <v>116</v>
      </c>
      <c r="C310" s="3">
        <v>45419</v>
      </c>
      <c r="D310" s="2" t="s">
        <v>5</v>
      </c>
      <c r="E310" s="2">
        <f>VLOOKUP(D310,'Background data'!B$2:E$5,4,FALSE)</f>
        <v>64.8</v>
      </c>
      <c r="F310" s="2" t="s">
        <v>11</v>
      </c>
      <c r="G310" s="10">
        <v>45770</v>
      </c>
      <c r="H310" s="2" t="s">
        <v>396</v>
      </c>
      <c r="I310" s="2" t="str">
        <f t="shared" si="8"/>
        <v>Secured</v>
      </c>
      <c r="J310" s="4">
        <f>IF($I310="Secured",(E310*(VLOOKUP(F310,'Background data'!B$8:D$18,2,FALSE))*(365.25*1*10^-6)),0)</f>
        <v>1.0650689999999999E-2</v>
      </c>
      <c r="K310" s="4">
        <f>IF($I310="Secured",(E310*(VLOOKUP(F310,'Background data'!B$8:D$18,3,FALSE))*(365.25*1*10^-6)),0)</f>
        <v>0.11834099999999999</v>
      </c>
      <c r="L310" s="4">
        <f>IF(I310="Secured",(E310*(VLOOKUP(F310,'Background data'!B$8:G$18,4,FALSE))*(365.25*1*10^-6)),0)</f>
        <v>5.3253449999999996E-3</v>
      </c>
      <c r="M310" s="4">
        <f>IF(I310="Secured",(E310*(VLOOKUP(F310,'Background data'!B$8:H$18,5,FALSE))*(365.25*1*10^-6)),0)</f>
        <v>0.21301379999999995</v>
      </c>
    </row>
    <row r="311" spans="1:13" x14ac:dyDescent="0.3">
      <c r="A311" s="2" t="s">
        <v>1144</v>
      </c>
      <c r="B311" s="2" t="s">
        <v>116</v>
      </c>
      <c r="C311" s="3">
        <v>45432</v>
      </c>
      <c r="D311" s="2" t="s">
        <v>5</v>
      </c>
      <c r="E311" s="2">
        <f>VLOOKUP(D311,'Background data'!B$2:E$5,4,FALSE)</f>
        <v>64.8</v>
      </c>
      <c r="F311" s="2" t="s">
        <v>11</v>
      </c>
      <c r="G311" s="10">
        <v>45770</v>
      </c>
      <c r="H311" s="2" t="s">
        <v>396</v>
      </c>
      <c r="I311" s="2" t="str">
        <f t="shared" si="8"/>
        <v>Secured</v>
      </c>
      <c r="J311" s="4">
        <f>IF($I311="Secured",(E311*(VLOOKUP(F311,'Background data'!B$8:D$18,2,FALSE))*(365.25*1*10^-6)),0)</f>
        <v>1.0650689999999999E-2</v>
      </c>
      <c r="K311" s="4">
        <f>IF($I311="Secured",(E311*(VLOOKUP(F311,'Background data'!B$8:D$18,3,FALSE))*(365.25*1*10^-6)),0)</f>
        <v>0.11834099999999999</v>
      </c>
      <c r="L311" s="4">
        <f>IF(I311="Secured",(E311*(VLOOKUP(F311,'Background data'!B$8:G$18,4,FALSE))*(365.25*1*10^-6)),0)</f>
        <v>5.3253449999999996E-3</v>
      </c>
      <c r="M311" s="4">
        <f>IF(I311="Secured",(E311*(VLOOKUP(F311,'Background data'!B$8:H$18,5,FALSE))*(365.25*1*10^-6)),0)</f>
        <v>0.21301379999999995</v>
      </c>
    </row>
    <row r="312" spans="1:13" x14ac:dyDescent="0.3">
      <c r="A312" s="2" t="s">
        <v>828</v>
      </c>
      <c r="B312" s="2" t="s">
        <v>116</v>
      </c>
      <c r="C312" s="3">
        <v>45428</v>
      </c>
      <c r="D312" s="2" t="s">
        <v>5</v>
      </c>
      <c r="E312" s="2">
        <f>VLOOKUP(D312,'Background data'!B$2:E$5,4,FALSE)</f>
        <v>64.8</v>
      </c>
      <c r="F312" s="2" t="s">
        <v>11</v>
      </c>
      <c r="G312" s="10">
        <v>45770</v>
      </c>
      <c r="H312" s="2" t="s">
        <v>396</v>
      </c>
      <c r="I312" s="2" t="str">
        <f t="shared" si="8"/>
        <v>Secured</v>
      </c>
      <c r="J312" s="4">
        <f>IF($I312="Secured",(E312*(VLOOKUP(F312,'Background data'!B$8:D$18,2,FALSE))*(365.25*1*10^-6)),0)</f>
        <v>1.0650689999999999E-2</v>
      </c>
      <c r="K312" s="4">
        <f>IF($I312="Secured",(E312*(VLOOKUP(F312,'Background data'!B$8:D$18,3,FALSE))*(365.25*1*10^-6)),0)</f>
        <v>0.11834099999999999</v>
      </c>
      <c r="L312" s="4">
        <f>IF(I312="Secured",(E312*(VLOOKUP(F312,'Background data'!B$8:G$18,4,FALSE))*(365.25*1*10^-6)),0)</f>
        <v>5.3253449999999996E-3</v>
      </c>
      <c r="M312" s="4">
        <f>IF(I312="Secured",(E312*(VLOOKUP(F312,'Background data'!B$8:H$18,5,FALSE))*(365.25*1*10^-6)),0)</f>
        <v>0.21301379999999995</v>
      </c>
    </row>
    <row r="313" spans="1:13" x14ac:dyDescent="0.3">
      <c r="A313" s="2" t="s">
        <v>829</v>
      </c>
      <c r="B313" s="2" t="s">
        <v>117</v>
      </c>
      <c r="C313" s="3">
        <v>45419</v>
      </c>
      <c r="D313" s="2" t="s">
        <v>5</v>
      </c>
      <c r="E313" s="2">
        <f>VLOOKUP(D313,'Background data'!B$2:E$5,4,FALSE)</f>
        <v>64.8</v>
      </c>
      <c r="F313" s="2" t="s">
        <v>11</v>
      </c>
      <c r="G313" s="10">
        <v>45770</v>
      </c>
      <c r="H313" s="2" t="s">
        <v>396</v>
      </c>
      <c r="I313" s="2" t="str">
        <f t="shared" si="8"/>
        <v>Secured</v>
      </c>
      <c r="J313" s="4">
        <f>IF($I313="Secured",(E313*(VLOOKUP(F313,'Background data'!B$8:D$18,2,FALSE))*(365.25*1*10^-6)),0)</f>
        <v>1.0650689999999999E-2</v>
      </c>
      <c r="K313" s="4">
        <f>IF($I313="Secured",(E313*(VLOOKUP(F313,'Background data'!B$8:D$18,3,FALSE))*(365.25*1*10^-6)),0)</f>
        <v>0.11834099999999999</v>
      </c>
      <c r="L313" s="4">
        <f>IF(I313="Secured",(E313*(VLOOKUP(F313,'Background data'!B$8:G$18,4,FALSE))*(365.25*1*10^-6)),0)</f>
        <v>5.3253449999999996E-3</v>
      </c>
      <c r="M313" s="4">
        <f>IF(I313="Secured",(E313*(VLOOKUP(F313,'Background data'!B$8:H$18,5,FALSE))*(365.25*1*10^-6)),0)</f>
        <v>0.21301379999999995</v>
      </c>
    </row>
    <row r="314" spans="1:13" x14ac:dyDescent="0.3">
      <c r="A314" s="2" t="s">
        <v>830</v>
      </c>
      <c r="B314" s="2" t="s">
        <v>117</v>
      </c>
      <c r="C314" s="3">
        <v>45419</v>
      </c>
      <c r="D314" s="2" t="s">
        <v>5</v>
      </c>
      <c r="E314" s="2">
        <f>VLOOKUP(D314,'Background data'!B$2:E$5,4,FALSE)</f>
        <v>64.8</v>
      </c>
      <c r="F314" s="2" t="s">
        <v>11</v>
      </c>
      <c r="G314" s="10">
        <v>45770</v>
      </c>
      <c r="H314" s="2" t="s">
        <v>396</v>
      </c>
      <c r="I314" s="2" t="str">
        <f t="shared" si="8"/>
        <v>Secured</v>
      </c>
      <c r="J314" s="4">
        <f>IF($I314="Secured",(E314*(VLOOKUP(F314,'Background data'!B$8:D$18,2,FALSE))*(365.25*1*10^-6)),0)</f>
        <v>1.0650689999999999E-2</v>
      </c>
      <c r="K314" s="4">
        <f>IF($I314="Secured",(E314*(VLOOKUP(F314,'Background data'!B$8:D$18,3,FALSE))*(365.25*1*10^-6)),0)</f>
        <v>0.11834099999999999</v>
      </c>
      <c r="L314" s="4">
        <f>IF(I314="Secured",(E314*(VLOOKUP(F314,'Background data'!B$8:G$18,4,FALSE))*(365.25*1*10^-6)),0)</f>
        <v>5.3253449999999996E-3</v>
      </c>
      <c r="M314" s="4">
        <f>IF(I314="Secured",(E314*(VLOOKUP(F314,'Background data'!B$8:H$18,5,FALSE))*(365.25*1*10^-6)),0)</f>
        <v>0.21301379999999995</v>
      </c>
    </row>
    <row r="315" spans="1:13" x14ac:dyDescent="0.3">
      <c r="A315" s="2" t="s">
        <v>831</v>
      </c>
      <c r="B315" s="2" t="s">
        <v>117</v>
      </c>
      <c r="C315" s="3">
        <v>45419</v>
      </c>
      <c r="D315" s="2" t="s">
        <v>5</v>
      </c>
      <c r="E315" s="2">
        <f>VLOOKUP(D315,'Background data'!B$2:E$5,4,FALSE)</f>
        <v>64.8</v>
      </c>
      <c r="F315" s="2" t="s">
        <v>11</v>
      </c>
      <c r="G315" s="10">
        <v>45770</v>
      </c>
      <c r="H315" s="2" t="s">
        <v>396</v>
      </c>
      <c r="I315" s="2" t="str">
        <f t="shared" si="8"/>
        <v>Secured</v>
      </c>
      <c r="J315" s="4">
        <f>IF($I315="Secured",(E315*(VLOOKUP(F315,'Background data'!B$8:D$18,2,FALSE))*(365.25*1*10^-6)),0)</f>
        <v>1.0650689999999999E-2</v>
      </c>
      <c r="K315" s="4">
        <f>IF($I315="Secured",(E315*(VLOOKUP(F315,'Background data'!B$8:D$18,3,FALSE))*(365.25*1*10^-6)),0)</f>
        <v>0.11834099999999999</v>
      </c>
      <c r="L315" s="4">
        <f>IF(I315="Secured",(E315*(VLOOKUP(F315,'Background data'!B$8:G$18,4,FALSE))*(365.25*1*10^-6)),0)</f>
        <v>5.3253449999999996E-3</v>
      </c>
      <c r="M315" s="4">
        <f>IF(I315="Secured",(E315*(VLOOKUP(F315,'Background data'!B$8:H$18,5,FALSE))*(365.25*1*10^-6)),0)</f>
        <v>0.21301379999999995</v>
      </c>
    </row>
    <row r="316" spans="1:13" x14ac:dyDescent="0.3">
      <c r="A316" s="2" t="s">
        <v>1145</v>
      </c>
      <c r="B316" s="2" t="s">
        <v>117</v>
      </c>
      <c r="C316" s="3">
        <v>45447</v>
      </c>
      <c r="D316" s="2" t="s">
        <v>5</v>
      </c>
      <c r="E316" s="2">
        <f>VLOOKUP(D316,'Background data'!B$2:E$5,4,FALSE)</f>
        <v>64.8</v>
      </c>
      <c r="F316" s="2" t="s">
        <v>11</v>
      </c>
      <c r="G316" s="10">
        <v>45770</v>
      </c>
      <c r="H316" s="2" t="s">
        <v>396</v>
      </c>
      <c r="I316" s="2" t="str">
        <f t="shared" si="8"/>
        <v>Secured</v>
      </c>
      <c r="J316" s="4">
        <f>IF($I316="Secured",(E316*(VLOOKUP(F316,'Background data'!B$8:D$18,2,FALSE))*(365.25*1*10^-6)),0)</f>
        <v>1.0650689999999999E-2</v>
      </c>
      <c r="K316" s="4">
        <f>IF($I316="Secured",(E316*(VLOOKUP(F316,'Background data'!B$8:D$18,3,FALSE))*(365.25*1*10^-6)),0)</f>
        <v>0.11834099999999999</v>
      </c>
      <c r="L316" s="4">
        <f>IF(I316="Secured",(E316*(VLOOKUP(F316,'Background data'!B$8:G$18,4,FALSE))*(365.25*1*10^-6)),0)</f>
        <v>5.3253449999999996E-3</v>
      </c>
      <c r="M316" s="4">
        <f>IF(I316="Secured",(E316*(VLOOKUP(F316,'Background data'!B$8:H$18,5,FALSE))*(365.25*1*10^-6)),0)</f>
        <v>0.21301379999999995</v>
      </c>
    </row>
    <row r="317" spans="1:13" x14ac:dyDescent="0.3">
      <c r="A317" s="2" t="s">
        <v>832</v>
      </c>
      <c r="B317" s="2" t="s">
        <v>118</v>
      </c>
      <c r="C317" s="3">
        <v>45407</v>
      </c>
      <c r="D317" s="2" t="s">
        <v>5</v>
      </c>
      <c r="E317" s="2">
        <f>VLOOKUP(D317,'Background data'!B$2:E$5,4,FALSE)</f>
        <v>64.8</v>
      </c>
      <c r="F317" s="2" t="s">
        <v>11</v>
      </c>
      <c r="G317" s="10">
        <v>45770</v>
      </c>
      <c r="H317" s="2" t="s">
        <v>396</v>
      </c>
      <c r="I317" s="2" t="str">
        <f t="shared" si="8"/>
        <v>Secured</v>
      </c>
      <c r="J317" s="4">
        <f>IF($I317="Secured",(E317*(VLOOKUP(F317,'Background data'!B$8:D$18,2,FALSE))*(365.25*1*10^-6)),0)</f>
        <v>1.0650689999999999E-2</v>
      </c>
      <c r="K317" s="4">
        <f>IF($I317="Secured",(E317*(VLOOKUP(F317,'Background data'!B$8:D$18,3,FALSE))*(365.25*1*10^-6)),0)</f>
        <v>0.11834099999999999</v>
      </c>
      <c r="L317" s="4">
        <f>IF(I317="Secured",(E317*(VLOOKUP(F317,'Background data'!B$8:G$18,4,FALSE))*(365.25*1*10^-6)),0)</f>
        <v>5.3253449999999996E-3</v>
      </c>
      <c r="M317" s="4">
        <f>IF(I317="Secured",(E317*(VLOOKUP(F317,'Background data'!B$8:H$18,5,FALSE))*(365.25*1*10^-6)),0)</f>
        <v>0.21301379999999995</v>
      </c>
    </row>
    <row r="318" spans="1:13" x14ac:dyDescent="0.3">
      <c r="A318" s="2" t="s">
        <v>833</v>
      </c>
      <c r="B318" s="2" t="s">
        <v>118</v>
      </c>
      <c r="C318" s="3">
        <v>45419</v>
      </c>
      <c r="D318" s="2" t="s">
        <v>5</v>
      </c>
      <c r="E318" s="2">
        <f>VLOOKUP(D318,'Background data'!B$2:E$5,4,FALSE)</f>
        <v>64.8</v>
      </c>
      <c r="F318" s="2" t="s">
        <v>11</v>
      </c>
      <c r="G318" s="10">
        <v>45770</v>
      </c>
      <c r="H318" s="2" t="s">
        <v>396</v>
      </c>
      <c r="I318" s="2" t="str">
        <f t="shared" si="8"/>
        <v>Secured</v>
      </c>
      <c r="J318" s="4">
        <f>IF($I318="Secured",(E318*(VLOOKUP(F318,'Background data'!B$8:D$18,2,FALSE))*(365.25*1*10^-6)),0)</f>
        <v>1.0650689999999999E-2</v>
      </c>
      <c r="K318" s="4">
        <f>IF($I318="Secured",(E318*(VLOOKUP(F318,'Background data'!B$8:D$18,3,FALSE))*(365.25*1*10^-6)),0)</f>
        <v>0.11834099999999999</v>
      </c>
      <c r="L318" s="4">
        <f>IF(I318="Secured",(E318*(VLOOKUP(F318,'Background data'!B$8:G$18,4,FALSE))*(365.25*1*10^-6)),0)</f>
        <v>5.3253449999999996E-3</v>
      </c>
      <c r="M318" s="4">
        <f>IF(I318="Secured",(E318*(VLOOKUP(F318,'Background data'!B$8:H$18,5,FALSE))*(365.25*1*10^-6)),0)</f>
        <v>0.21301379999999995</v>
      </c>
    </row>
    <row r="319" spans="1:13" x14ac:dyDescent="0.3">
      <c r="A319" s="2" t="s">
        <v>834</v>
      </c>
      <c r="B319" s="2" t="s">
        <v>118</v>
      </c>
      <c r="C319" s="3">
        <v>45407</v>
      </c>
      <c r="D319" s="2" t="s">
        <v>5</v>
      </c>
      <c r="E319" s="2">
        <f>VLOOKUP(D319,'Background data'!B$2:E$5,4,FALSE)</f>
        <v>64.8</v>
      </c>
      <c r="F319" s="2" t="s">
        <v>11</v>
      </c>
      <c r="G319" s="10">
        <v>45770</v>
      </c>
      <c r="H319" s="2" t="s">
        <v>396</v>
      </c>
      <c r="I319" s="2" t="str">
        <f t="shared" si="8"/>
        <v>Secured</v>
      </c>
      <c r="J319" s="4">
        <f>IF($I319="Secured",(E319*(VLOOKUP(F319,'Background data'!B$8:D$18,2,FALSE))*(365.25*1*10^-6)),0)</f>
        <v>1.0650689999999999E-2</v>
      </c>
      <c r="K319" s="4">
        <f>IF($I319="Secured",(E319*(VLOOKUP(F319,'Background data'!B$8:D$18,3,FALSE))*(365.25*1*10^-6)),0)</f>
        <v>0.11834099999999999</v>
      </c>
      <c r="L319" s="4">
        <f>IF(I319="Secured",(E319*(VLOOKUP(F319,'Background data'!B$8:G$18,4,FALSE))*(365.25*1*10^-6)),0)</f>
        <v>5.3253449999999996E-3</v>
      </c>
      <c r="M319" s="4">
        <f>IF(I319="Secured",(E319*(VLOOKUP(F319,'Background data'!B$8:H$18,5,FALSE))*(365.25*1*10^-6)),0)</f>
        <v>0.21301379999999995</v>
      </c>
    </row>
    <row r="320" spans="1:13" x14ac:dyDescent="0.3">
      <c r="A320" s="2" t="s">
        <v>835</v>
      </c>
      <c r="B320" s="2" t="s">
        <v>118</v>
      </c>
      <c r="C320" s="3">
        <v>45420</v>
      </c>
      <c r="D320" s="2" t="s">
        <v>5</v>
      </c>
      <c r="E320" s="2">
        <f>VLOOKUP(D320,'Background data'!B$2:E$5,4,FALSE)</f>
        <v>64.8</v>
      </c>
      <c r="F320" s="2" t="s">
        <v>11</v>
      </c>
      <c r="G320" s="10">
        <v>45770</v>
      </c>
      <c r="H320" s="2" t="s">
        <v>396</v>
      </c>
      <c r="I320" s="2" t="str">
        <f t="shared" si="8"/>
        <v>Secured</v>
      </c>
      <c r="J320" s="4">
        <f>IF($I320="Secured",(E320*(VLOOKUP(F320,'Background data'!B$8:D$18,2,FALSE))*(365.25*1*10^-6)),0)</f>
        <v>1.0650689999999999E-2</v>
      </c>
      <c r="K320" s="4">
        <f>IF($I320="Secured",(E320*(VLOOKUP(F320,'Background data'!B$8:D$18,3,FALSE))*(365.25*1*10^-6)),0)</f>
        <v>0.11834099999999999</v>
      </c>
      <c r="L320" s="4">
        <f>IF(I320="Secured",(E320*(VLOOKUP(F320,'Background data'!B$8:G$18,4,FALSE))*(365.25*1*10^-6)),0)</f>
        <v>5.3253449999999996E-3</v>
      </c>
      <c r="M320" s="4">
        <f>IF(I320="Secured",(E320*(VLOOKUP(F320,'Background data'!B$8:H$18,5,FALSE))*(365.25*1*10^-6)),0)</f>
        <v>0.21301379999999995</v>
      </c>
    </row>
    <row r="321" spans="1:13" x14ac:dyDescent="0.3">
      <c r="A321" s="2" t="s">
        <v>836</v>
      </c>
      <c r="B321" s="2" t="s">
        <v>118</v>
      </c>
      <c r="C321" s="3">
        <v>45419</v>
      </c>
      <c r="D321" s="2" t="s">
        <v>5</v>
      </c>
      <c r="E321" s="2">
        <f>VLOOKUP(D321,'Background data'!B$2:E$5,4,FALSE)</f>
        <v>64.8</v>
      </c>
      <c r="F321" s="2" t="s">
        <v>11</v>
      </c>
      <c r="G321" s="10">
        <v>45770</v>
      </c>
      <c r="H321" s="2" t="s">
        <v>396</v>
      </c>
      <c r="I321" s="2" t="str">
        <f t="shared" si="8"/>
        <v>Secured</v>
      </c>
      <c r="J321" s="4">
        <f>IF($I321="Secured",(E321*(VLOOKUP(F321,'Background data'!B$8:D$18,2,FALSE))*(365.25*1*10^-6)),0)</f>
        <v>1.0650689999999999E-2</v>
      </c>
      <c r="K321" s="4">
        <f>IF($I321="Secured",(E321*(VLOOKUP(F321,'Background data'!B$8:D$18,3,FALSE))*(365.25*1*10^-6)),0)</f>
        <v>0.11834099999999999</v>
      </c>
      <c r="L321" s="4">
        <f>IF(I321="Secured",(E321*(VLOOKUP(F321,'Background data'!B$8:G$18,4,FALSE))*(365.25*1*10^-6)),0)</f>
        <v>5.3253449999999996E-3</v>
      </c>
      <c r="M321" s="4">
        <f>IF(I321="Secured",(E321*(VLOOKUP(F321,'Background data'!B$8:H$18,5,FALSE))*(365.25*1*10^-6)),0)</f>
        <v>0.21301379999999995</v>
      </c>
    </row>
    <row r="322" spans="1:13" x14ac:dyDescent="0.3">
      <c r="A322" s="2" t="s">
        <v>837</v>
      </c>
      <c r="B322" s="2" t="s">
        <v>118</v>
      </c>
      <c r="C322" s="3">
        <v>45419</v>
      </c>
      <c r="D322" s="2" t="s">
        <v>5</v>
      </c>
      <c r="E322" s="2">
        <f>VLOOKUP(D322,'Background data'!B$2:E$5,4,FALSE)</f>
        <v>64.8</v>
      </c>
      <c r="F322" s="2" t="s">
        <v>11</v>
      </c>
      <c r="G322" s="10">
        <v>45770</v>
      </c>
      <c r="H322" s="2" t="s">
        <v>396</v>
      </c>
      <c r="I322" s="2" t="str">
        <f t="shared" si="8"/>
        <v>Secured</v>
      </c>
      <c r="J322" s="4">
        <f>IF($I322="Secured",(E322*(VLOOKUP(F322,'Background data'!B$8:D$18,2,FALSE))*(365.25*1*10^-6)),0)</f>
        <v>1.0650689999999999E-2</v>
      </c>
      <c r="K322" s="4">
        <f>IF($I322="Secured",(E322*(VLOOKUP(F322,'Background data'!B$8:D$18,3,FALSE))*(365.25*1*10^-6)),0)</f>
        <v>0.11834099999999999</v>
      </c>
      <c r="L322" s="4">
        <f>IF(I322="Secured",(E322*(VLOOKUP(F322,'Background data'!B$8:G$18,4,FALSE))*(365.25*1*10^-6)),0)</f>
        <v>5.3253449999999996E-3</v>
      </c>
      <c r="M322" s="4">
        <f>IF(I322="Secured",(E322*(VLOOKUP(F322,'Background data'!B$8:H$18,5,FALSE))*(365.25*1*10^-6)),0)</f>
        <v>0.21301379999999995</v>
      </c>
    </row>
    <row r="323" spans="1:13" x14ac:dyDescent="0.3">
      <c r="A323" s="2" t="s">
        <v>838</v>
      </c>
      <c r="B323" s="2" t="s">
        <v>119</v>
      </c>
      <c r="C323" s="3">
        <v>45420</v>
      </c>
      <c r="D323" s="2" t="s">
        <v>5</v>
      </c>
      <c r="E323" s="2">
        <f>VLOOKUP(D323,'Background data'!B$2:E$5,4,FALSE)</f>
        <v>64.8</v>
      </c>
      <c r="F323" s="2" t="s">
        <v>11</v>
      </c>
      <c r="G323" s="10">
        <v>45770</v>
      </c>
      <c r="H323" s="2" t="s">
        <v>396</v>
      </c>
      <c r="I323" s="2" t="str">
        <f t="shared" si="8"/>
        <v>Secured</v>
      </c>
      <c r="J323" s="4">
        <f>IF($I323="Secured",(E323*(VLOOKUP(F323,'Background data'!B$8:D$18,2,FALSE))*(365.25*1*10^-6)),0)</f>
        <v>1.0650689999999999E-2</v>
      </c>
      <c r="K323" s="4">
        <f>IF($I323="Secured",(E323*(VLOOKUP(F323,'Background data'!B$8:D$18,3,FALSE))*(365.25*1*10^-6)),0)</f>
        <v>0.11834099999999999</v>
      </c>
      <c r="L323" s="4">
        <f>IF(I323="Secured",(E323*(VLOOKUP(F323,'Background data'!B$8:G$18,4,FALSE))*(365.25*1*10^-6)),0)</f>
        <v>5.3253449999999996E-3</v>
      </c>
      <c r="M323" s="4">
        <f>IF(I323="Secured",(E323*(VLOOKUP(F323,'Background data'!B$8:H$18,5,FALSE))*(365.25*1*10^-6)),0)</f>
        <v>0.21301379999999995</v>
      </c>
    </row>
    <row r="324" spans="1:13" x14ac:dyDescent="0.3">
      <c r="A324" s="2" t="s">
        <v>839</v>
      </c>
      <c r="B324" s="2" t="s">
        <v>119</v>
      </c>
      <c r="C324" s="3">
        <v>45421</v>
      </c>
      <c r="D324" s="2" t="s">
        <v>5</v>
      </c>
      <c r="E324" s="2">
        <f>VLOOKUP(D324,'Background data'!B$2:E$5,4,FALSE)</f>
        <v>64.8</v>
      </c>
      <c r="F324" s="2" t="s">
        <v>11</v>
      </c>
      <c r="G324" s="10">
        <v>45770</v>
      </c>
      <c r="H324" s="2" t="s">
        <v>396</v>
      </c>
      <c r="I324" s="2" t="str">
        <f t="shared" si="8"/>
        <v>Secured</v>
      </c>
      <c r="J324" s="4">
        <f>IF($I324="Secured",(E324*(VLOOKUP(F324,'Background data'!B$8:D$18,2,FALSE))*(365.25*1*10^-6)),0)</f>
        <v>1.0650689999999999E-2</v>
      </c>
      <c r="K324" s="4">
        <f>IF($I324="Secured",(E324*(VLOOKUP(F324,'Background data'!B$8:D$18,3,FALSE))*(365.25*1*10^-6)),0)</f>
        <v>0.11834099999999999</v>
      </c>
      <c r="L324" s="4">
        <f>IF(I324="Secured",(E324*(VLOOKUP(F324,'Background data'!B$8:G$18,4,FALSE))*(365.25*1*10^-6)),0)</f>
        <v>5.3253449999999996E-3</v>
      </c>
      <c r="M324" s="4">
        <f>IF(I324="Secured",(E324*(VLOOKUP(F324,'Background data'!B$8:H$18,5,FALSE))*(365.25*1*10^-6)),0)</f>
        <v>0.21301379999999995</v>
      </c>
    </row>
    <row r="325" spans="1:13" x14ac:dyDescent="0.3">
      <c r="A325" s="2" t="s">
        <v>1146</v>
      </c>
      <c r="B325" s="2" t="s">
        <v>119</v>
      </c>
      <c r="C325" s="17">
        <v>45457</v>
      </c>
      <c r="D325" s="2" t="s">
        <v>5</v>
      </c>
      <c r="E325" s="2">
        <f>VLOOKUP(D325,'Background data'!B$2:E$5,4,FALSE)</f>
        <v>64.8</v>
      </c>
      <c r="F325" s="2" t="s">
        <v>11</v>
      </c>
      <c r="G325" s="10">
        <v>45770</v>
      </c>
      <c r="H325" s="2" t="s">
        <v>396</v>
      </c>
      <c r="I325" s="2" t="str">
        <f t="shared" si="8"/>
        <v>Secured</v>
      </c>
      <c r="J325" s="4">
        <f>IF($I325="Secured",(E325*(VLOOKUP(F325,'Background data'!B$8:D$18,2,FALSE))*(365.25*1*10^-6)),0)</f>
        <v>1.0650689999999999E-2</v>
      </c>
      <c r="K325" s="4">
        <f>IF($I325="Secured",(E325*(VLOOKUP(F325,'Background data'!B$8:D$18,3,FALSE))*(365.25*1*10^-6)),0)</f>
        <v>0.11834099999999999</v>
      </c>
      <c r="L325" s="4">
        <f>IF(I325="Secured",(E325*(VLOOKUP(F325,'Background data'!B$8:G$18,4,FALSE))*(365.25*1*10^-6)),0)</f>
        <v>5.3253449999999996E-3</v>
      </c>
      <c r="M325" s="4">
        <f>IF(I325="Secured",(E325*(VLOOKUP(F325,'Background data'!B$8:H$18,5,FALSE))*(365.25*1*10^-6)),0)</f>
        <v>0.21301379999999995</v>
      </c>
    </row>
    <row r="326" spans="1:13" x14ac:dyDescent="0.3">
      <c r="A326" s="2" t="s">
        <v>1147</v>
      </c>
      <c r="B326" s="2" t="s">
        <v>119</v>
      </c>
      <c r="C326" s="17">
        <v>45534</v>
      </c>
      <c r="D326" s="2" t="s">
        <v>5</v>
      </c>
      <c r="E326" s="2">
        <f>VLOOKUP(D326,'Background data'!B$2:E$5,4,FALSE)</f>
        <v>64.8</v>
      </c>
      <c r="F326" s="2" t="s">
        <v>11</v>
      </c>
      <c r="G326" s="10">
        <v>45770</v>
      </c>
      <c r="H326" s="2" t="s">
        <v>396</v>
      </c>
      <c r="I326" s="2" t="str">
        <f t="shared" si="8"/>
        <v>Secured</v>
      </c>
      <c r="J326" s="4">
        <f>IF($I326="Secured",(E326*(VLOOKUP(F326,'Background data'!B$8:D$18,2,FALSE))*(365.25*1*10^-6)),0)</f>
        <v>1.0650689999999999E-2</v>
      </c>
      <c r="K326" s="4">
        <f>IF($I326="Secured",(E326*(VLOOKUP(F326,'Background data'!B$8:D$18,3,FALSE))*(365.25*1*10^-6)),0)</f>
        <v>0.11834099999999999</v>
      </c>
      <c r="L326" s="4">
        <f>IF(I326="Secured",(E326*(VLOOKUP(F326,'Background data'!B$8:G$18,4,FALSE))*(365.25*1*10^-6)),0)</f>
        <v>5.3253449999999996E-3</v>
      </c>
      <c r="M326" s="4">
        <f>IF(I326="Secured",(E326*(VLOOKUP(F326,'Background data'!B$8:H$18,5,FALSE))*(365.25*1*10^-6)),0)</f>
        <v>0.21301379999999995</v>
      </c>
    </row>
    <row r="327" spans="1:13" x14ac:dyDescent="0.3">
      <c r="A327" s="2" t="s">
        <v>840</v>
      </c>
      <c r="B327" s="2" t="s">
        <v>120</v>
      </c>
      <c r="C327" s="3">
        <v>45446</v>
      </c>
      <c r="D327" s="2" t="s">
        <v>5</v>
      </c>
      <c r="E327" s="2">
        <f>VLOOKUP(D327,'Background data'!B$2:E$5,4,FALSE)</f>
        <v>64.8</v>
      </c>
      <c r="F327" s="2" t="s">
        <v>11</v>
      </c>
      <c r="G327" s="10">
        <v>45770</v>
      </c>
      <c r="H327" s="2" t="s">
        <v>396</v>
      </c>
      <c r="I327" s="2" t="str">
        <f t="shared" si="8"/>
        <v>Secured</v>
      </c>
      <c r="J327" s="4">
        <f>IF($I327="Secured",(E327*(VLOOKUP(F327,'Background data'!B$8:D$18,2,FALSE))*(365.25*1*10^-6)),0)</f>
        <v>1.0650689999999999E-2</v>
      </c>
      <c r="K327" s="4">
        <f>IF($I327="Secured",(E327*(VLOOKUP(F327,'Background data'!B$8:D$18,3,FALSE))*(365.25*1*10^-6)),0)</f>
        <v>0.11834099999999999</v>
      </c>
      <c r="L327" s="4">
        <f>IF(I327="Secured",(E327*(VLOOKUP(F327,'Background data'!B$8:G$18,4,FALSE))*(365.25*1*10^-6)),0)</f>
        <v>5.3253449999999996E-3</v>
      </c>
      <c r="M327" s="4">
        <f>IF(I327="Secured",(E327*(VLOOKUP(F327,'Background data'!B$8:H$18,5,FALSE))*(365.25*1*10^-6)),0)</f>
        <v>0.21301379999999995</v>
      </c>
    </row>
    <row r="328" spans="1:13" x14ac:dyDescent="0.3">
      <c r="A328" s="2" t="s">
        <v>1148</v>
      </c>
      <c r="B328" s="2" t="s">
        <v>120</v>
      </c>
      <c r="C328" s="17">
        <v>45456</v>
      </c>
      <c r="D328" s="2" t="s">
        <v>5</v>
      </c>
      <c r="E328" s="2">
        <f>VLOOKUP(D328,'Background data'!B$2:E$5,4,FALSE)</f>
        <v>64.8</v>
      </c>
      <c r="F328" s="2" t="s">
        <v>11</v>
      </c>
      <c r="G328" s="10">
        <v>45770</v>
      </c>
      <c r="H328" s="2" t="s">
        <v>396</v>
      </c>
      <c r="I328" s="2" t="str">
        <f t="shared" si="8"/>
        <v>Secured</v>
      </c>
      <c r="J328" s="4">
        <f>IF($I328="Secured",(E328*(VLOOKUP(F328,'Background data'!B$8:D$18,2,FALSE))*(365.25*1*10^-6)),0)</f>
        <v>1.0650689999999999E-2</v>
      </c>
      <c r="K328" s="4">
        <f>IF($I328="Secured",(E328*(VLOOKUP(F328,'Background data'!B$8:D$18,3,FALSE))*(365.25*1*10^-6)),0)</f>
        <v>0.11834099999999999</v>
      </c>
      <c r="L328" s="4">
        <f>IF(I328="Secured",(E328*(VLOOKUP(F328,'Background data'!B$8:G$18,4,FALSE))*(365.25*1*10^-6)),0)</f>
        <v>5.3253449999999996E-3</v>
      </c>
      <c r="M328" s="4">
        <f>IF(I328="Secured",(E328*(VLOOKUP(F328,'Background data'!B$8:H$18,5,FALSE))*(365.25*1*10^-6)),0)</f>
        <v>0.21301379999999995</v>
      </c>
    </row>
    <row r="329" spans="1:13" x14ac:dyDescent="0.3">
      <c r="A329" s="2" t="s">
        <v>1149</v>
      </c>
      <c r="B329" s="2" t="s">
        <v>121</v>
      </c>
      <c r="C329" s="17">
        <v>45456</v>
      </c>
      <c r="D329" s="2" t="s">
        <v>5</v>
      </c>
      <c r="E329" s="2">
        <f>VLOOKUP(D329,'Background data'!B$2:E$5,4,FALSE)</f>
        <v>64.8</v>
      </c>
      <c r="F329" s="2" t="s">
        <v>11</v>
      </c>
      <c r="G329" s="10">
        <v>45770</v>
      </c>
      <c r="H329" s="2" t="s">
        <v>396</v>
      </c>
      <c r="I329" s="2" t="str">
        <f t="shared" si="8"/>
        <v>Secured</v>
      </c>
      <c r="J329" s="4">
        <f>IF($I329="Secured",(E329*(VLOOKUP(F329,'Background data'!B$8:D$18,2,FALSE))*(365.25*1*10^-6)),0)</f>
        <v>1.0650689999999999E-2</v>
      </c>
      <c r="K329" s="4">
        <f>IF($I329="Secured",(E329*(VLOOKUP(F329,'Background data'!B$8:D$18,3,FALSE))*(365.25*1*10^-6)),0)</f>
        <v>0.11834099999999999</v>
      </c>
      <c r="L329" s="4">
        <f>IF(I329="Secured",(E329*(VLOOKUP(F329,'Background data'!B$8:G$18,4,FALSE))*(365.25*1*10^-6)),0)</f>
        <v>5.3253449999999996E-3</v>
      </c>
      <c r="M329" s="4">
        <f>IF(I329="Secured",(E329*(VLOOKUP(F329,'Background data'!B$8:H$18,5,FALSE))*(365.25*1*10^-6)),0)</f>
        <v>0.21301379999999995</v>
      </c>
    </row>
    <row r="330" spans="1:13" x14ac:dyDescent="0.3">
      <c r="A330" s="2" t="s">
        <v>1150</v>
      </c>
      <c r="B330" s="2" t="s">
        <v>121</v>
      </c>
      <c r="C330" s="17">
        <v>45453</v>
      </c>
      <c r="D330" s="2" t="s">
        <v>5</v>
      </c>
      <c r="E330" s="2">
        <f>VLOOKUP(D330,'Background data'!B$2:E$5,4,FALSE)</f>
        <v>64.8</v>
      </c>
      <c r="F330" s="2" t="s">
        <v>11</v>
      </c>
      <c r="G330" s="10">
        <v>45770</v>
      </c>
      <c r="H330" s="2" t="s">
        <v>396</v>
      </c>
      <c r="I330" s="2" t="str">
        <f t="shared" si="8"/>
        <v>Secured</v>
      </c>
      <c r="J330" s="4">
        <f>IF($I330="Secured",(E330*(VLOOKUP(F330,'Background data'!B$8:D$18,2,FALSE))*(365.25*1*10^-6)),0)</f>
        <v>1.0650689999999999E-2</v>
      </c>
      <c r="K330" s="4">
        <f>IF($I330="Secured",(E330*(VLOOKUP(F330,'Background data'!B$8:D$18,3,FALSE))*(365.25*1*10^-6)),0)</f>
        <v>0.11834099999999999</v>
      </c>
      <c r="L330" s="4">
        <f>IF(I330="Secured",(E330*(VLOOKUP(F330,'Background data'!B$8:G$18,4,FALSE))*(365.25*1*10^-6)),0)</f>
        <v>5.3253449999999996E-3</v>
      </c>
      <c r="M330" s="4">
        <f>IF(I330="Secured",(E330*(VLOOKUP(F330,'Background data'!B$8:H$18,5,FALSE))*(365.25*1*10^-6)),0)</f>
        <v>0.21301379999999995</v>
      </c>
    </row>
    <row r="331" spans="1:13" x14ac:dyDescent="0.3">
      <c r="A331" s="2" t="s">
        <v>1151</v>
      </c>
      <c r="B331" s="2" t="s">
        <v>121</v>
      </c>
      <c r="C331" s="17">
        <v>45455</v>
      </c>
      <c r="D331" s="2" t="s">
        <v>5</v>
      </c>
      <c r="E331" s="2">
        <f>VLOOKUP(D331,'Background data'!B$2:E$5,4,FALSE)</f>
        <v>64.8</v>
      </c>
      <c r="F331" s="2" t="s">
        <v>11</v>
      </c>
      <c r="G331" s="10">
        <v>45770</v>
      </c>
      <c r="H331" s="2" t="s">
        <v>396</v>
      </c>
      <c r="I331" s="2" t="str">
        <f t="shared" si="8"/>
        <v>Secured</v>
      </c>
      <c r="J331" s="4">
        <f>IF($I331="Secured",(E331*(VLOOKUP(F331,'Background data'!B$8:D$18,2,FALSE))*(365.25*1*10^-6)),0)</f>
        <v>1.0650689999999999E-2</v>
      </c>
      <c r="K331" s="4">
        <f>IF($I331="Secured",(E331*(VLOOKUP(F331,'Background data'!B$8:D$18,3,FALSE))*(365.25*1*10^-6)),0)</f>
        <v>0.11834099999999999</v>
      </c>
      <c r="L331" s="4">
        <f>IF(I331="Secured",(E331*(VLOOKUP(F331,'Background data'!B$8:G$18,4,FALSE))*(365.25*1*10^-6)),0)</f>
        <v>5.3253449999999996E-3</v>
      </c>
      <c r="M331" s="4">
        <f>IF(I331="Secured",(E331*(VLOOKUP(F331,'Background data'!B$8:H$18,5,FALSE))*(365.25*1*10^-6)),0)</f>
        <v>0.21301379999999995</v>
      </c>
    </row>
    <row r="332" spans="1:13" x14ac:dyDescent="0.3">
      <c r="A332" s="2" t="s">
        <v>1152</v>
      </c>
      <c r="B332" s="2" t="s">
        <v>122</v>
      </c>
      <c r="C332" s="17">
        <v>45456</v>
      </c>
      <c r="D332" s="2" t="s">
        <v>5</v>
      </c>
      <c r="E332" s="2">
        <f>VLOOKUP(D332,'Background data'!B$2:E$5,4,FALSE)</f>
        <v>64.8</v>
      </c>
      <c r="F332" s="2" t="s">
        <v>11</v>
      </c>
      <c r="G332" s="10">
        <v>45770</v>
      </c>
      <c r="H332" s="2" t="s">
        <v>396</v>
      </c>
      <c r="I332" s="2" t="str">
        <f t="shared" si="8"/>
        <v>Secured</v>
      </c>
      <c r="J332" s="4">
        <f>IF($I332="Secured",(E332*(VLOOKUP(F332,'Background data'!B$8:D$18,2,FALSE))*(365.25*1*10^-6)),0)</f>
        <v>1.0650689999999999E-2</v>
      </c>
      <c r="K332" s="4">
        <f>IF($I332="Secured",(E332*(VLOOKUP(F332,'Background data'!B$8:D$18,3,FALSE))*(365.25*1*10^-6)),0)</f>
        <v>0.11834099999999999</v>
      </c>
      <c r="L332" s="4">
        <f>IF(I332="Secured",(E332*(VLOOKUP(F332,'Background data'!B$8:G$18,4,FALSE))*(365.25*1*10^-6)),0)</f>
        <v>5.3253449999999996E-3</v>
      </c>
      <c r="M332" s="4">
        <f>IF(I332="Secured",(E332*(VLOOKUP(F332,'Background data'!B$8:H$18,5,FALSE))*(365.25*1*10^-6)),0)</f>
        <v>0.21301379999999995</v>
      </c>
    </row>
    <row r="333" spans="1:13" x14ac:dyDescent="0.3">
      <c r="A333" s="2" t="s">
        <v>841</v>
      </c>
      <c r="B333" s="2" t="s">
        <v>123</v>
      </c>
      <c r="C333" s="3">
        <v>45421</v>
      </c>
      <c r="D333" s="2" t="s">
        <v>5</v>
      </c>
      <c r="E333" s="2">
        <f>VLOOKUP(D333,'Background data'!B$2:E$5,4,FALSE)</f>
        <v>64.8</v>
      </c>
      <c r="F333" s="2" t="s">
        <v>11</v>
      </c>
      <c r="G333" s="10">
        <v>45770</v>
      </c>
      <c r="H333" s="2" t="s">
        <v>396</v>
      </c>
      <c r="I333" s="2" t="str">
        <f t="shared" ref="I333:I370" si="9">IF(G333="","Not secured","Secured")</f>
        <v>Secured</v>
      </c>
      <c r="J333" s="4">
        <f>IF($I333="Secured",(E333*(VLOOKUP(F333,'Background data'!B$8:D$18,2,FALSE))*(365.25*1*10^-6)),0)</f>
        <v>1.0650689999999999E-2</v>
      </c>
      <c r="K333" s="4">
        <f>IF($I333="Secured",(E333*(VLOOKUP(F333,'Background data'!B$8:D$18,3,FALSE))*(365.25*1*10^-6)),0)</f>
        <v>0.11834099999999999</v>
      </c>
      <c r="L333" s="4">
        <f>IF(I333="Secured",(E333*(VLOOKUP(F333,'Background data'!B$8:G$18,4,FALSE))*(365.25*1*10^-6)),0)</f>
        <v>5.3253449999999996E-3</v>
      </c>
      <c r="M333" s="4">
        <f>IF(I333="Secured",(E333*(VLOOKUP(F333,'Background data'!B$8:H$18,5,FALSE))*(365.25*1*10^-6)),0)</f>
        <v>0.21301379999999995</v>
      </c>
    </row>
    <row r="334" spans="1:13" x14ac:dyDescent="0.3">
      <c r="A334" s="2" t="s">
        <v>842</v>
      </c>
      <c r="B334" s="2" t="s">
        <v>123</v>
      </c>
      <c r="C334" s="3">
        <v>45414</v>
      </c>
      <c r="D334" s="2" t="s">
        <v>5</v>
      </c>
      <c r="E334" s="2">
        <f>VLOOKUP(D334,'Background data'!B$2:E$5,4,FALSE)</f>
        <v>64.8</v>
      </c>
      <c r="F334" s="2" t="s">
        <v>11</v>
      </c>
      <c r="G334" s="10">
        <v>45770</v>
      </c>
      <c r="H334" s="2" t="s">
        <v>396</v>
      </c>
      <c r="I334" s="2" t="str">
        <f t="shared" si="9"/>
        <v>Secured</v>
      </c>
      <c r="J334" s="4">
        <f>IF($I334="Secured",(E334*(VLOOKUP(F334,'Background data'!B$8:D$18,2,FALSE))*(365.25*1*10^-6)),0)</f>
        <v>1.0650689999999999E-2</v>
      </c>
      <c r="K334" s="4">
        <f>IF($I334="Secured",(E334*(VLOOKUP(F334,'Background data'!B$8:D$18,3,FALSE))*(365.25*1*10^-6)),0)</f>
        <v>0.11834099999999999</v>
      </c>
      <c r="L334" s="4">
        <f>IF(I334="Secured",(E334*(VLOOKUP(F334,'Background data'!B$8:G$18,4,FALSE))*(365.25*1*10^-6)),0)</f>
        <v>5.3253449999999996E-3</v>
      </c>
      <c r="M334" s="4">
        <f>IF(I334="Secured",(E334*(VLOOKUP(F334,'Background data'!B$8:H$18,5,FALSE))*(365.25*1*10^-6)),0)</f>
        <v>0.21301379999999995</v>
      </c>
    </row>
    <row r="335" spans="1:13" x14ac:dyDescent="0.3">
      <c r="A335" s="2" t="s">
        <v>843</v>
      </c>
      <c r="B335" s="2" t="s">
        <v>124</v>
      </c>
      <c r="C335" s="3">
        <v>45420</v>
      </c>
      <c r="D335" s="2" t="s">
        <v>5</v>
      </c>
      <c r="E335" s="2">
        <f>VLOOKUP(D335,'Background data'!B$2:E$5,4,FALSE)</f>
        <v>64.8</v>
      </c>
      <c r="F335" s="2" t="s">
        <v>11</v>
      </c>
      <c r="G335" s="10">
        <v>45770</v>
      </c>
      <c r="H335" s="2" t="s">
        <v>396</v>
      </c>
      <c r="I335" s="2" t="str">
        <f t="shared" si="9"/>
        <v>Secured</v>
      </c>
      <c r="J335" s="4">
        <f>IF($I335="Secured",(E335*(VLOOKUP(F335,'Background data'!B$8:D$18,2,FALSE))*(365.25*1*10^-6)),0)</f>
        <v>1.0650689999999999E-2</v>
      </c>
      <c r="K335" s="4">
        <f>IF($I335="Secured",(E335*(VLOOKUP(F335,'Background data'!B$8:D$18,3,FALSE))*(365.25*1*10^-6)),0)</f>
        <v>0.11834099999999999</v>
      </c>
      <c r="L335" s="4">
        <f>IF(I335="Secured",(E335*(VLOOKUP(F335,'Background data'!B$8:G$18,4,FALSE))*(365.25*1*10^-6)),0)</f>
        <v>5.3253449999999996E-3</v>
      </c>
      <c r="M335" s="4">
        <f>IF(I335="Secured",(E335*(VLOOKUP(F335,'Background data'!B$8:H$18,5,FALSE))*(365.25*1*10^-6)),0)</f>
        <v>0.21301379999999995</v>
      </c>
    </row>
    <row r="336" spans="1:13" x14ac:dyDescent="0.3">
      <c r="A336" s="2" t="s">
        <v>1153</v>
      </c>
      <c r="B336" s="2" t="s">
        <v>124</v>
      </c>
      <c r="C336" s="17">
        <v>45460</v>
      </c>
      <c r="D336" s="2" t="s">
        <v>5</v>
      </c>
      <c r="E336" s="2">
        <f>VLOOKUP(D336,'Background data'!B$2:E$5,4,FALSE)</f>
        <v>64.8</v>
      </c>
      <c r="F336" s="2" t="s">
        <v>11</v>
      </c>
      <c r="G336" s="10">
        <v>45770</v>
      </c>
      <c r="H336" s="2" t="s">
        <v>396</v>
      </c>
      <c r="I336" s="2" t="str">
        <f t="shared" si="9"/>
        <v>Secured</v>
      </c>
      <c r="J336" s="4">
        <f>IF($I336="Secured",(E336*(VLOOKUP(F336,'Background data'!B$8:D$18,2,FALSE))*(365.25*1*10^-6)),0)</f>
        <v>1.0650689999999999E-2</v>
      </c>
      <c r="K336" s="4">
        <f>IF($I336="Secured",(E336*(VLOOKUP(F336,'Background data'!B$8:D$18,3,FALSE))*(365.25*1*10^-6)),0)</f>
        <v>0.11834099999999999</v>
      </c>
      <c r="L336" s="4">
        <f>IF(I336="Secured",(E336*(VLOOKUP(F336,'Background data'!B$8:G$18,4,FALSE))*(365.25*1*10^-6)),0)</f>
        <v>5.3253449999999996E-3</v>
      </c>
      <c r="M336" s="4">
        <f>IF(I336="Secured",(E336*(VLOOKUP(F336,'Background data'!B$8:H$18,5,FALSE))*(365.25*1*10^-6)),0)</f>
        <v>0.21301379999999995</v>
      </c>
    </row>
    <row r="337" spans="1:13" x14ac:dyDescent="0.3">
      <c r="A337" s="2" t="s">
        <v>1154</v>
      </c>
      <c r="B337" s="2" t="s">
        <v>125</v>
      </c>
      <c r="C337" s="17">
        <v>45455</v>
      </c>
      <c r="D337" s="2" t="s">
        <v>4</v>
      </c>
      <c r="E337" s="2">
        <f>VLOOKUP(D337,'Background data'!B$2:E$5,4,FALSE)</f>
        <v>47.25</v>
      </c>
      <c r="F337" s="2" t="s">
        <v>11</v>
      </c>
      <c r="G337" s="10">
        <v>45770</v>
      </c>
      <c r="H337" s="2" t="s">
        <v>399</v>
      </c>
      <c r="I337" s="2" t="str">
        <f t="shared" si="9"/>
        <v>Secured</v>
      </c>
      <c r="J337" s="4">
        <f>IF($I337="Secured",(E337*(VLOOKUP(F337,'Background data'!B$8:D$18,2,FALSE))*(365.25*1*10^-6)),0)</f>
        <v>7.7661281249999988E-3</v>
      </c>
      <c r="K337" s="4">
        <f>IF($I337="Secured",(E337*(VLOOKUP(F337,'Background data'!B$8:D$18,3,FALSE))*(365.25*1*10^-6)),0)</f>
        <v>8.6290312499999994E-2</v>
      </c>
      <c r="L337" s="4">
        <f>IF(I337="Secured",(E337*(VLOOKUP(F337,'Background data'!B$8:G$18,4,FALSE))*(365.25*1*10^-6)),0)</f>
        <v>3.8830640624999994E-3</v>
      </c>
      <c r="M337" s="4">
        <f>IF(I337="Secured",(E337*(VLOOKUP(F337,'Background data'!B$8:H$18,5,FALSE))*(365.25*1*10^-6)),0)</f>
        <v>0.15532256249999998</v>
      </c>
    </row>
    <row r="338" spans="1:13" x14ac:dyDescent="0.3">
      <c r="A338" s="2" t="s">
        <v>1155</v>
      </c>
      <c r="B338" s="2" t="s">
        <v>126</v>
      </c>
      <c r="C338" s="3">
        <v>45435</v>
      </c>
      <c r="D338" s="2" t="s">
        <v>5</v>
      </c>
      <c r="E338" s="2">
        <f>VLOOKUP(D338,'Background data'!B$2:E$5,4,FALSE)</f>
        <v>64.8</v>
      </c>
      <c r="F338" s="2" t="s">
        <v>11</v>
      </c>
      <c r="G338" s="10">
        <v>45770</v>
      </c>
      <c r="H338" s="2" t="s">
        <v>396</v>
      </c>
      <c r="I338" s="2" t="str">
        <f t="shared" si="9"/>
        <v>Secured</v>
      </c>
      <c r="J338" s="4">
        <f>IF($I338="Secured",(E338*(VLOOKUP(F338,'Background data'!B$8:D$18,2,FALSE))*(365.25*1*10^-6)),0)</f>
        <v>1.0650689999999999E-2</v>
      </c>
      <c r="K338" s="4">
        <f>IF($I338="Secured",(E338*(VLOOKUP(F338,'Background data'!B$8:D$18,3,FALSE))*(365.25*1*10^-6)),0)</f>
        <v>0.11834099999999999</v>
      </c>
      <c r="L338" s="4">
        <f>IF(I338="Secured",(E338*(VLOOKUP(F338,'Background data'!B$8:G$18,4,FALSE))*(365.25*1*10^-6)),0)</f>
        <v>5.3253449999999996E-3</v>
      </c>
      <c r="M338" s="4">
        <f>IF(I338="Secured",(E338*(VLOOKUP(F338,'Background data'!B$8:H$18,5,FALSE))*(365.25*1*10^-6)),0)</f>
        <v>0.21301379999999995</v>
      </c>
    </row>
    <row r="339" spans="1:13" x14ac:dyDescent="0.3">
      <c r="A339" s="2" t="s">
        <v>1032</v>
      </c>
      <c r="B339" s="2" t="s">
        <v>127</v>
      </c>
      <c r="C339" s="3">
        <v>45412</v>
      </c>
      <c r="D339" s="2" t="s">
        <v>4</v>
      </c>
      <c r="E339" s="2">
        <f>VLOOKUP(D339,'Background data'!B$2:E$5,4,FALSE)</f>
        <v>47.25</v>
      </c>
      <c r="F339" s="2" t="s">
        <v>11</v>
      </c>
      <c r="G339" s="10">
        <v>45770</v>
      </c>
      <c r="H339" s="2" t="s">
        <v>399</v>
      </c>
      <c r="I339" s="2" t="str">
        <f t="shared" si="9"/>
        <v>Secured</v>
      </c>
      <c r="J339" s="4">
        <f>IF($I339="Secured",(E339*(VLOOKUP(F339,'Background data'!B$8:D$18,2,FALSE))*(365.25*1*10^-6)),0)</f>
        <v>7.7661281249999988E-3</v>
      </c>
      <c r="K339" s="4">
        <f>IF($I339="Secured",(E339*(VLOOKUP(F339,'Background data'!B$8:D$18,3,FALSE))*(365.25*1*10^-6)),0)</f>
        <v>8.6290312499999994E-2</v>
      </c>
      <c r="L339" s="4">
        <f>IF(I339="Secured",(E339*(VLOOKUP(F339,'Background data'!B$8:G$18,4,FALSE))*(365.25*1*10^-6)),0)</f>
        <v>3.8830640624999994E-3</v>
      </c>
      <c r="M339" s="4">
        <f>IF(I339="Secured",(E339*(VLOOKUP(F339,'Background data'!B$8:H$18,5,FALSE))*(365.25*1*10^-6)),0)</f>
        <v>0.15532256249999998</v>
      </c>
    </row>
    <row r="340" spans="1:13" x14ac:dyDescent="0.3">
      <c r="A340" s="2" t="s">
        <v>1033</v>
      </c>
      <c r="B340" s="2" t="s">
        <v>127</v>
      </c>
      <c r="C340" s="3">
        <v>45412</v>
      </c>
      <c r="D340" s="2" t="s">
        <v>4</v>
      </c>
      <c r="E340" s="2">
        <f>VLOOKUP(D340,'Background data'!B$2:E$5,4,FALSE)</f>
        <v>47.25</v>
      </c>
      <c r="F340" s="2" t="s">
        <v>11</v>
      </c>
      <c r="G340" s="10">
        <v>45770</v>
      </c>
      <c r="H340" s="2" t="s">
        <v>399</v>
      </c>
      <c r="I340" s="2" t="str">
        <f t="shared" si="9"/>
        <v>Secured</v>
      </c>
      <c r="J340" s="4">
        <f>IF($I340="Secured",(E340*(VLOOKUP(F340,'Background data'!B$8:D$18,2,FALSE))*(365.25*1*10^-6)),0)</f>
        <v>7.7661281249999988E-3</v>
      </c>
      <c r="K340" s="4">
        <f>IF($I340="Secured",(E340*(VLOOKUP(F340,'Background data'!B$8:D$18,3,FALSE))*(365.25*1*10^-6)),0)</f>
        <v>8.6290312499999994E-2</v>
      </c>
      <c r="L340" s="4">
        <f>IF(I340="Secured",(E340*(VLOOKUP(F340,'Background data'!B$8:G$18,4,FALSE))*(365.25*1*10^-6)),0)</f>
        <v>3.8830640624999994E-3</v>
      </c>
      <c r="M340" s="4">
        <f>IF(I340="Secured",(E340*(VLOOKUP(F340,'Background data'!B$8:H$18,5,FALSE))*(365.25*1*10^-6)),0)</f>
        <v>0.15532256249999998</v>
      </c>
    </row>
    <row r="341" spans="1:13" x14ac:dyDescent="0.3">
      <c r="A341" s="2" t="s">
        <v>1034</v>
      </c>
      <c r="B341" s="2" t="s">
        <v>127</v>
      </c>
      <c r="C341" s="3">
        <v>45413</v>
      </c>
      <c r="D341" s="2" t="s">
        <v>4</v>
      </c>
      <c r="E341" s="2">
        <f>VLOOKUP(D341,'Background data'!B$2:E$5,4,FALSE)</f>
        <v>47.25</v>
      </c>
      <c r="F341" s="2" t="s">
        <v>11</v>
      </c>
      <c r="G341" s="10">
        <v>45770</v>
      </c>
      <c r="H341" s="2" t="s">
        <v>399</v>
      </c>
      <c r="I341" s="2" t="str">
        <f t="shared" si="9"/>
        <v>Secured</v>
      </c>
      <c r="J341" s="4">
        <f>IF($I341="Secured",(E341*(VLOOKUP(F341,'Background data'!B$8:D$18,2,FALSE))*(365.25*1*10^-6)),0)</f>
        <v>7.7661281249999988E-3</v>
      </c>
      <c r="K341" s="4">
        <f>IF($I341="Secured",(E341*(VLOOKUP(F341,'Background data'!B$8:D$18,3,FALSE))*(365.25*1*10^-6)),0)</f>
        <v>8.6290312499999994E-2</v>
      </c>
      <c r="L341" s="4">
        <f>IF(I341="Secured",(E341*(VLOOKUP(F341,'Background data'!B$8:G$18,4,FALSE))*(365.25*1*10^-6)),0)</f>
        <v>3.8830640624999994E-3</v>
      </c>
      <c r="M341" s="4">
        <f>IF(I341="Secured",(E341*(VLOOKUP(F341,'Background data'!B$8:H$18,5,FALSE))*(365.25*1*10^-6)),0)</f>
        <v>0.15532256249999998</v>
      </c>
    </row>
    <row r="342" spans="1:13" x14ac:dyDescent="0.3">
      <c r="A342" s="2" t="s">
        <v>1035</v>
      </c>
      <c r="B342" s="2" t="s">
        <v>127</v>
      </c>
      <c r="C342" s="3">
        <v>45413</v>
      </c>
      <c r="D342" s="2" t="s">
        <v>4</v>
      </c>
      <c r="E342" s="2">
        <f>VLOOKUP(D342,'Background data'!B$2:E$5,4,FALSE)</f>
        <v>47.25</v>
      </c>
      <c r="F342" s="2" t="s">
        <v>11</v>
      </c>
      <c r="G342" s="10">
        <v>45770</v>
      </c>
      <c r="H342" s="2" t="s">
        <v>399</v>
      </c>
      <c r="I342" s="2" t="str">
        <f t="shared" si="9"/>
        <v>Secured</v>
      </c>
      <c r="J342" s="4">
        <f>IF($I342="Secured",(E342*(VLOOKUP(F342,'Background data'!B$8:D$18,2,FALSE))*(365.25*1*10^-6)),0)</f>
        <v>7.7661281249999988E-3</v>
      </c>
      <c r="K342" s="4">
        <f>IF($I342="Secured",(E342*(VLOOKUP(F342,'Background data'!B$8:D$18,3,FALSE))*(365.25*1*10^-6)),0)</f>
        <v>8.6290312499999994E-2</v>
      </c>
      <c r="L342" s="4">
        <f>IF(I342="Secured",(E342*(VLOOKUP(F342,'Background data'!B$8:G$18,4,FALSE))*(365.25*1*10^-6)),0)</f>
        <v>3.8830640624999994E-3</v>
      </c>
      <c r="M342" s="4">
        <f>IF(I342="Secured",(E342*(VLOOKUP(F342,'Background data'!B$8:H$18,5,FALSE))*(365.25*1*10^-6)),0)</f>
        <v>0.15532256249999998</v>
      </c>
    </row>
    <row r="343" spans="1:13" x14ac:dyDescent="0.3">
      <c r="A343" s="2" t="s">
        <v>1036</v>
      </c>
      <c r="B343" s="2" t="s">
        <v>127</v>
      </c>
      <c r="C343" s="3">
        <v>45412</v>
      </c>
      <c r="D343" s="2" t="s">
        <v>4</v>
      </c>
      <c r="E343" s="2">
        <f>VLOOKUP(D343,'Background data'!B$2:E$5,4,FALSE)</f>
        <v>47.25</v>
      </c>
      <c r="F343" s="2" t="s">
        <v>11</v>
      </c>
      <c r="G343" s="10">
        <v>45770</v>
      </c>
      <c r="H343" s="2" t="s">
        <v>399</v>
      </c>
      <c r="I343" s="2" t="str">
        <f t="shared" si="9"/>
        <v>Secured</v>
      </c>
      <c r="J343" s="4">
        <f>IF($I343="Secured",(E343*(VLOOKUP(F343,'Background data'!B$8:D$18,2,FALSE))*(365.25*1*10^-6)),0)</f>
        <v>7.7661281249999988E-3</v>
      </c>
      <c r="K343" s="4">
        <f>IF($I343="Secured",(E343*(VLOOKUP(F343,'Background data'!B$8:D$18,3,FALSE))*(365.25*1*10^-6)),0)</f>
        <v>8.6290312499999994E-2</v>
      </c>
      <c r="L343" s="4">
        <f>IF(I343="Secured",(E343*(VLOOKUP(F343,'Background data'!B$8:G$18,4,FALSE))*(365.25*1*10^-6)),0)</f>
        <v>3.8830640624999994E-3</v>
      </c>
      <c r="M343" s="4">
        <f>IF(I343="Secured",(E343*(VLOOKUP(F343,'Background data'!B$8:H$18,5,FALSE))*(365.25*1*10^-6)),0)</f>
        <v>0.15532256249999998</v>
      </c>
    </row>
    <row r="344" spans="1:13" x14ac:dyDescent="0.3">
      <c r="A344" s="2" t="s">
        <v>1037</v>
      </c>
      <c r="B344" s="2" t="s">
        <v>127</v>
      </c>
      <c r="C344" s="3">
        <v>45412</v>
      </c>
      <c r="D344" s="2" t="s">
        <v>4</v>
      </c>
      <c r="E344" s="2">
        <f>VLOOKUP(D344,'Background data'!B$2:E$5,4,FALSE)</f>
        <v>47.25</v>
      </c>
      <c r="F344" s="2" t="s">
        <v>11</v>
      </c>
      <c r="G344" s="10">
        <v>45770</v>
      </c>
      <c r="H344" s="2" t="s">
        <v>399</v>
      </c>
      <c r="I344" s="2" t="str">
        <f t="shared" si="9"/>
        <v>Secured</v>
      </c>
      <c r="J344" s="4">
        <f>IF($I344="Secured",(E344*(VLOOKUP(F344,'Background data'!B$8:D$18,2,FALSE))*(365.25*1*10^-6)),0)</f>
        <v>7.7661281249999988E-3</v>
      </c>
      <c r="K344" s="4">
        <f>IF($I344="Secured",(E344*(VLOOKUP(F344,'Background data'!B$8:D$18,3,FALSE))*(365.25*1*10^-6)),0)</f>
        <v>8.6290312499999994E-2</v>
      </c>
      <c r="L344" s="4">
        <f>IF(I344="Secured",(E344*(VLOOKUP(F344,'Background data'!B$8:G$18,4,FALSE))*(365.25*1*10^-6)),0)</f>
        <v>3.8830640624999994E-3</v>
      </c>
      <c r="M344" s="4">
        <f>IF(I344="Secured",(E344*(VLOOKUP(F344,'Background data'!B$8:H$18,5,FALSE))*(365.25*1*10^-6)),0)</f>
        <v>0.15532256249999998</v>
      </c>
    </row>
    <row r="345" spans="1:13" x14ac:dyDescent="0.3">
      <c r="A345" s="2" t="s">
        <v>1038</v>
      </c>
      <c r="B345" s="2" t="s">
        <v>127</v>
      </c>
      <c r="C345" s="3">
        <v>45412</v>
      </c>
      <c r="D345" s="2" t="s">
        <v>4</v>
      </c>
      <c r="E345" s="2">
        <f>VLOOKUP(D345,'Background data'!B$2:E$5,4,FALSE)</f>
        <v>47.25</v>
      </c>
      <c r="F345" s="2" t="s">
        <v>11</v>
      </c>
      <c r="G345" s="10">
        <v>45770</v>
      </c>
      <c r="H345" s="2" t="s">
        <v>399</v>
      </c>
      <c r="I345" s="2" t="str">
        <f t="shared" si="9"/>
        <v>Secured</v>
      </c>
      <c r="J345" s="4">
        <f>IF($I345="Secured",(E345*(VLOOKUP(F345,'Background data'!B$8:D$18,2,FALSE))*(365.25*1*10^-6)),0)</f>
        <v>7.7661281249999988E-3</v>
      </c>
      <c r="K345" s="4">
        <f>IF($I345="Secured",(E345*(VLOOKUP(F345,'Background data'!B$8:D$18,3,FALSE))*(365.25*1*10^-6)),0)</f>
        <v>8.6290312499999994E-2</v>
      </c>
      <c r="L345" s="4">
        <f>IF(I345="Secured",(E345*(VLOOKUP(F345,'Background data'!B$8:G$18,4,FALSE))*(365.25*1*10^-6)),0)</f>
        <v>3.8830640624999994E-3</v>
      </c>
      <c r="M345" s="4">
        <f>IF(I345="Secured",(E345*(VLOOKUP(F345,'Background data'!B$8:H$18,5,FALSE))*(365.25*1*10^-6)),0)</f>
        <v>0.15532256249999998</v>
      </c>
    </row>
    <row r="346" spans="1:13" x14ac:dyDescent="0.3">
      <c r="A346" s="2" t="s">
        <v>1039</v>
      </c>
      <c r="B346" s="2" t="s">
        <v>127</v>
      </c>
      <c r="C346" s="3">
        <v>45412</v>
      </c>
      <c r="D346" s="2" t="s">
        <v>4</v>
      </c>
      <c r="E346" s="2">
        <f>VLOOKUP(D346,'Background data'!B$2:E$5,4,FALSE)</f>
        <v>47.25</v>
      </c>
      <c r="F346" s="2" t="s">
        <v>11</v>
      </c>
      <c r="G346" s="10">
        <v>45770</v>
      </c>
      <c r="H346" s="2" t="s">
        <v>399</v>
      </c>
      <c r="I346" s="2" t="str">
        <f t="shared" si="9"/>
        <v>Secured</v>
      </c>
      <c r="J346" s="4">
        <f>IF($I346="Secured",(E346*(VLOOKUP(F346,'Background data'!B$8:D$18,2,FALSE))*(365.25*1*10^-6)),0)</f>
        <v>7.7661281249999988E-3</v>
      </c>
      <c r="K346" s="4">
        <f>IF($I346="Secured",(E346*(VLOOKUP(F346,'Background data'!B$8:D$18,3,FALSE))*(365.25*1*10^-6)),0)</f>
        <v>8.6290312499999994E-2</v>
      </c>
      <c r="L346" s="4">
        <f>IF(I346="Secured",(E346*(VLOOKUP(F346,'Background data'!B$8:G$18,4,FALSE))*(365.25*1*10^-6)),0)</f>
        <v>3.8830640624999994E-3</v>
      </c>
      <c r="M346" s="4">
        <f>IF(I346="Secured",(E346*(VLOOKUP(F346,'Background data'!B$8:H$18,5,FALSE))*(365.25*1*10^-6)),0)</f>
        <v>0.15532256249999998</v>
      </c>
    </row>
    <row r="347" spans="1:13" x14ac:dyDescent="0.3">
      <c r="A347" s="2" t="s">
        <v>1040</v>
      </c>
      <c r="B347" s="2" t="s">
        <v>127</v>
      </c>
      <c r="C347" s="3">
        <v>45412</v>
      </c>
      <c r="D347" s="2" t="s">
        <v>4</v>
      </c>
      <c r="E347" s="2">
        <f>VLOOKUP(D347,'Background data'!B$2:E$5,4,FALSE)</f>
        <v>47.25</v>
      </c>
      <c r="F347" s="2" t="s">
        <v>11</v>
      </c>
      <c r="G347" s="10">
        <v>45770</v>
      </c>
      <c r="H347" s="2" t="s">
        <v>399</v>
      </c>
      <c r="I347" s="2" t="str">
        <f t="shared" si="9"/>
        <v>Secured</v>
      </c>
      <c r="J347" s="4">
        <f>IF($I347="Secured",(E347*(VLOOKUP(F347,'Background data'!B$8:D$18,2,FALSE))*(365.25*1*10^-6)),0)</f>
        <v>7.7661281249999988E-3</v>
      </c>
      <c r="K347" s="4">
        <f>IF($I347="Secured",(E347*(VLOOKUP(F347,'Background data'!B$8:D$18,3,FALSE))*(365.25*1*10^-6)),0)</f>
        <v>8.6290312499999994E-2</v>
      </c>
      <c r="L347" s="4">
        <f>IF(I347="Secured",(E347*(VLOOKUP(F347,'Background data'!B$8:G$18,4,FALSE))*(365.25*1*10^-6)),0)</f>
        <v>3.8830640624999994E-3</v>
      </c>
      <c r="M347" s="4">
        <f>IF(I347="Secured",(E347*(VLOOKUP(F347,'Background data'!B$8:H$18,5,FALSE))*(365.25*1*10^-6)),0)</f>
        <v>0.15532256249999998</v>
      </c>
    </row>
    <row r="348" spans="1:13" x14ac:dyDescent="0.3">
      <c r="A348" s="2" t="s">
        <v>1041</v>
      </c>
      <c r="B348" s="2" t="s">
        <v>127</v>
      </c>
      <c r="C348" s="3">
        <v>45412</v>
      </c>
      <c r="D348" s="2" t="s">
        <v>4</v>
      </c>
      <c r="E348" s="2">
        <f>VLOOKUP(D348,'Background data'!B$2:E$5,4,FALSE)</f>
        <v>47.25</v>
      </c>
      <c r="F348" s="2" t="s">
        <v>11</v>
      </c>
      <c r="G348" s="10">
        <v>45770</v>
      </c>
      <c r="H348" s="2" t="s">
        <v>399</v>
      </c>
      <c r="I348" s="2" t="str">
        <f t="shared" si="9"/>
        <v>Secured</v>
      </c>
      <c r="J348" s="4">
        <f>IF($I348="Secured",(E348*(VLOOKUP(F348,'Background data'!B$8:D$18,2,FALSE))*(365.25*1*10^-6)),0)</f>
        <v>7.7661281249999988E-3</v>
      </c>
      <c r="K348" s="4">
        <f>IF($I348="Secured",(E348*(VLOOKUP(F348,'Background data'!B$8:D$18,3,FALSE))*(365.25*1*10^-6)),0)</f>
        <v>8.6290312499999994E-2</v>
      </c>
      <c r="L348" s="4">
        <f>IF(I348="Secured",(E348*(VLOOKUP(F348,'Background data'!B$8:G$18,4,FALSE))*(365.25*1*10^-6)),0)</f>
        <v>3.8830640624999994E-3</v>
      </c>
      <c r="M348" s="4">
        <f>IF(I348="Secured",(E348*(VLOOKUP(F348,'Background data'!B$8:H$18,5,FALSE))*(365.25*1*10^-6)),0)</f>
        <v>0.15532256249999998</v>
      </c>
    </row>
    <row r="349" spans="1:13" x14ac:dyDescent="0.3">
      <c r="A349" s="2" t="s">
        <v>1042</v>
      </c>
      <c r="B349" s="2" t="s">
        <v>127</v>
      </c>
      <c r="C349" s="3">
        <v>45412</v>
      </c>
      <c r="D349" s="2" t="s">
        <v>4</v>
      </c>
      <c r="E349" s="2">
        <f>VLOOKUP(D349,'Background data'!B$2:E$5,4,FALSE)</f>
        <v>47.25</v>
      </c>
      <c r="F349" s="2" t="s">
        <v>11</v>
      </c>
      <c r="G349" s="10">
        <v>45770</v>
      </c>
      <c r="H349" s="2" t="s">
        <v>399</v>
      </c>
      <c r="I349" s="2" t="str">
        <f t="shared" si="9"/>
        <v>Secured</v>
      </c>
      <c r="J349" s="4">
        <f>IF($I349="Secured",(E349*(VLOOKUP(F349,'Background data'!B$8:D$18,2,FALSE))*(365.25*1*10^-6)),0)</f>
        <v>7.7661281249999988E-3</v>
      </c>
      <c r="K349" s="4">
        <f>IF($I349="Secured",(E349*(VLOOKUP(F349,'Background data'!B$8:D$18,3,FALSE))*(365.25*1*10^-6)),0)</f>
        <v>8.6290312499999994E-2</v>
      </c>
      <c r="L349" s="4">
        <f>IF(I349="Secured",(E349*(VLOOKUP(F349,'Background data'!B$8:G$18,4,FALSE))*(365.25*1*10^-6)),0)</f>
        <v>3.8830640624999994E-3</v>
      </c>
      <c r="M349" s="4">
        <f>IF(I349="Secured",(E349*(VLOOKUP(F349,'Background data'!B$8:H$18,5,FALSE))*(365.25*1*10^-6)),0)</f>
        <v>0.15532256249999998</v>
      </c>
    </row>
    <row r="350" spans="1:13" x14ac:dyDescent="0.3">
      <c r="A350" s="2" t="s">
        <v>1043</v>
      </c>
      <c r="B350" s="2" t="s">
        <v>127</v>
      </c>
      <c r="C350" s="3">
        <v>45421</v>
      </c>
      <c r="D350" s="2" t="s">
        <v>4</v>
      </c>
      <c r="E350" s="2">
        <f>VLOOKUP(D350,'Background data'!B$2:E$5,4,FALSE)</f>
        <v>47.25</v>
      </c>
      <c r="F350" s="2" t="s">
        <v>11</v>
      </c>
      <c r="G350" s="10">
        <v>45770</v>
      </c>
      <c r="H350" s="2" t="s">
        <v>399</v>
      </c>
      <c r="I350" s="2" t="str">
        <f t="shared" si="9"/>
        <v>Secured</v>
      </c>
      <c r="J350" s="4">
        <f>IF($I350="Secured",(E350*(VLOOKUP(F350,'Background data'!B$8:D$18,2,FALSE))*(365.25*1*10^-6)),0)</f>
        <v>7.7661281249999988E-3</v>
      </c>
      <c r="K350" s="4">
        <f>IF($I350="Secured",(E350*(VLOOKUP(F350,'Background data'!B$8:D$18,3,FALSE))*(365.25*1*10^-6)),0)</f>
        <v>8.6290312499999994E-2</v>
      </c>
      <c r="L350" s="4">
        <f>IF(I350="Secured",(E350*(VLOOKUP(F350,'Background data'!B$8:G$18,4,FALSE))*(365.25*1*10^-6)),0)</f>
        <v>3.8830640624999994E-3</v>
      </c>
      <c r="M350" s="4">
        <f>IF(I350="Secured",(E350*(VLOOKUP(F350,'Background data'!B$8:H$18,5,FALSE))*(365.25*1*10^-6)),0)</f>
        <v>0.15532256249999998</v>
      </c>
    </row>
    <row r="351" spans="1:13" x14ac:dyDescent="0.3">
      <c r="A351" s="2" t="s">
        <v>1044</v>
      </c>
      <c r="B351" s="2" t="s">
        <v>127</v>
      </c>
      <c r="C351" s="3">
        <v>45412</v>
      </c>
      <c r="D351" s="2" t="s">
        <v>4</v>
      </c>
      <c r="E351" s="2">
        <f>VLOOKUP(D351,'Background data'!B$2:E$5,4,FALSE)</f>
        <v>47.25</v>
      </c>
      <c r="F351" s="2" t="s">
        <v>11</v>
      </c>
      <c r="G351" s="10">
        <v>45770</v>
      </c>
      <c r="H351" s="2" t="s">
        <v>399</v>
      </c>
      <c r="I351" s="2" t="str">
        <f t="shared" si="9"/>
        <v>Secured</v>
      </c>
      <c r="J351" s="4">
        <f>IF($I351="Secured",(E351*(VLOOKUP(F351,'Background data'!B$8:D$18,2,FALSE))*(365.25*1*10^-6)),0)</f>
        <v>7.7661281249999988E-3</v>
      </c>
      <c r="K351" s="4">
        <f>IF($I351="Secured",(E351*(VLOOKUP(F351,'Background data'!B$8:D$18,3,FALSE))*(365.25*1*10^-6)),0)</f>
        <v>8.6290312499999994E-2</v>
      </c>
      <c r="L351" s="4">
        <f>IF(I351="Secured",(E351*(VLOOKUP(F351,'Background data'!B$8:G$18,4,FALSE))*(365.25*1*10^-6)),0)</f>
        <v>3.8830640624999994E-3</v>
      </c>
      <c r="M351" s="4">
        <f>IF(I351="Secured",(E351*(VLOOKUP(F351,'Background data'!B$8:H$18,5,FALSE))*(365.25*1*10^-6)),0)</f>
        <v>0.15532256249999998</v>
      </c>
    </row>
    <row r="352" spans="1:13" x14ac:dyDescent="0.3">
      <c r="A352" s="2" t="s">
        <v>1045</v>
      </c>
      <c r="B352" s="2" t="s">
        <v>127</v>
      </c>
      <c r="C352" s="3">
        <v>45413</v>
      </c>
      <c r="D352" s="2" t="s">
        <v>4</v>
      </c>
      <c r="E352" s="2">
        <f>VLOOKUP(D352,'Background data'!B$2:E$5,4,FALSE)</f>
        <v>47.25</v>
      </c>
      <c r="F352" s="2" t="s">
        <v>11</v>
      </c>
      <c r="G352" s="10">
        <v>45770</v>
      </c>
      <c r="H352" s="2" t="s">
        <v>399</v>
      </c>
      <c r="I352" s="2" t="str">
        <f t="shared" si="9"/>
        <v>Secured</v>
      </c>
      <c r="J352" s="4">
        <f>IF($I352="Secured",(E352*(VLOOKUP(F352,'Background data'!B$8:D$18,2,FALSE))*(365.25*1*10^-6)),0)</f>
        <v>7.7661281249999988E-3</v>
      </c>
      <c r="K352" s="4">
        <f>IF($I352="Secured",(E352*(VLOOKUP(F352,'Background data'!B$8:D$18,3,FALSE))*(365.25*1*10^-6)),0)</f>
        <v>8.6290312499999994E-2</v>
      </c>
      <c r="L352" s="4">
        <f>IF(I352="Secured",(E352*(VLOOKUP(F352,'Background data'!B$8:G$18,4,FALSE))*(365.25*1*10^-6)),0)</f>
        <v>3.8830640624999994E-3</v>
      </c>
      <c r="M352" s="4">
        <f>IF(I352="Secured",(E352*(VLOOKUP(F352,'Background data'!B$8:H$18,5,FALSE))*(365.25*1*10^-6)),0)</f>
        <v>0.15532256249999998</v>
      </c>
    </row>
    <row r="353" spans="1:13" x14ac:dyDescent="0.3">
      <c r="A353" s="2" t="s">
        <v>1046</v>
      </c>
      <c r="B353" s="2" t="s">
        <v>127</v>
      </c>
      <c r="C353" s="3">
        <v>45412</v>
      </c>
      <c r="D353" s="2" t="s">
        <v>4</v>
      </c>
      <c r="E353" s="2">
        <f>VLOOKUP(D353,'Background data'!B$2:E$5,4,FALSE)</f>
        <v>47.25</v>
      </c>
      <c r="F353" s="2" t="s">
        <v>11</v>
      </c>
      <c r="G353" s="10">
        <v>45770</v>
      </c>
      <c r="H353" s="2" t="s">
        <v>399</v>
      </c>
      <c r="I353" s="2" t="str">
        <f t="shared" si="9"/>
        <v>Secured</v>
      </c>
      <c r="J353" s="4">
        <f>IF($I353="Secured",(E353*(VLOOKUP(F353,'Background data'!B$8:D$18,2,FALSE))*(365.25*1*10^-6)),0)</f>
        <v>7.7661281249999988E-3</v>
      </c>
      <c r="K353" s="4">
        <f>IF($I353="Secured",(E353*(VLOOKUP(F353,'Background data'!B$8:D$18,3,FALSE))*(365.25*1*10^-6)),0)</f>
        <v>8.6290312499999994E-2</v>
      </c>
      <c r="L353" s="4">
        <f>IF(I353="Secured",(E353*(VLOOKUP(F353,'Background data'!B$8:G$18,4,FALSE))*(365.25*1*10^-6)),0)</f>
        <v>3.8830640624999994E-3</v>
      </c>
      <c r="M353" s="4">
        <f>IF(I353="Secured",(E353*(VLOOKUP(F353,'Background data'!B$8:H$18,5,FALSE))*(365.25*1*10^-6)),0)</f>
        <v>0.15532256249999998</v>
      </c>
    </row>
    <row r="354" spans="1:13" x14ac:dyDescent="0.3">
      <c r="A354" s="2" t="s">
        <v>1047</v>
      </c>
      <c r="B354" s="2" t="s">
        <v>127</v>
      </c>
      <c r="C354" s="3">
        <v>45412</v>
      </c>
      <c r="D354" s="2" t="s">
        <v>4</v>
      </c>
      <c r="E354" s="2">
        <f>VLOOKUP(D354,'Background data'!B$2:E$5,4,FALSE)</f>
        <v>47.25</v>
      </c>
      <c r="F354" s="2" t="s">
        <v>11</v>
      </c>
      <c r="G354" s="10">
        <v>45770</v>
      </c>
      <c r="H354" s="2" t="s">
        <v>399</v>
      </c>
      <c r="I354" s="2" t="str">
        <f t="shared" si="9"/>
        <v>Secured</v>
      </c>
      <c r="J354" s="4">
        <f>IF($I354="Secured",(E354*(VLOOKUP(F354,'Background data'!B$8:D$18,2,FALSE))*(365.25*1*10^-6)),0)</f>
        <v>7.7661281249999988E-3</v>
      </c>
      <c r="K354" s="4">
        <f>IF($I354="Secured",(E354*(VLOOKUP(F354,'Background data'!B$8:D$18,3,FALSE))*(365.25*1*10^-6)),0)</f>
        <v>8.6290312499999994E-2</v>
      </c>
      <c r="L354" s="4">
        <f>IF(I354="Secured",(E354*(VLOOKUP(F354,'Background data'!B$8:G$18,4,FALSE))*(365.25*1*10^-6)),0)</f>
        <v>3.8830640624999994E-3</v>
      </c>
      <c r="M354" s="4">
        <f>IF(I354="Secured",(E354*(VLOOKUP(F354,'Background data'!B$8:H$18,5,FALSE))*(365.25*1*10^-6)),0)</f>
        <v>0.15532256249999998</v>
      </c>
    </row>
    <row r="355" spans="1:13" x14ac:dyDescent="0.3">
      <c r="A355" s="2" t="s">
        <v>1048</v>
      </c>
      <c r="B355" s="2" t="s">
        <v>127</v>
      </c>
      <c r="C355" s="3">
        <v>45415</v>
      </c>
      <c r="D355" s="2" t="s">
        <v>4</v>
      </c>
      <c r="E355" s="2">
        <f>VLOOKUP(D355,'Background data'!B$2:E$5,4,FALSE)</f>
        <v>47.25</v>
      </c>
      <c r="F355" s="2" t="s">
        <v>11</v>
      </c>
      <c r="G355" s="10">
        <v>45770</v>
      </c>
      <c r="H355" s="2" t="s">
        <v>399</v>
      </c>
      <c r="I355" s="2" t="str">
        <f t="shared" si="9"/>
        <v>Secured</v>
      </c>
      <c r="J355" s="4">
        <f>IF($I355="Secured",(E355*(VLOOKUP(F355,'Background data'!B$8:D$18,2,FALSE))*(365.25*1*10^-6)),0)</f>
        <v>7.7661281249999988E-3</v>
      </c>
      <c r="K355" s="4">
        <f>IF($I355="Secured",(E355*(VLOOKUP(F355,'Background data'!B$8:D$18,3,FALSE))*(365.25*1*10^-6)),0)</f>
        <v>8.6290312499999994E-2</v>
      </c>
      <c r="L355" s="4">
        <f>IF(I355="Secured",(E355*(VLOOKUP(F355,'Background data'!B$8:G$18,4,FALSE))*(365.25*1*10^-6)),0)</f>
        <v>3.8830640624999994E-3</v>
      </c>
      <c r="M355" s="4">
        <f>IF(I355="Secured",(E355*(VLOOKUP(F355,'Background data'!B$8:H$18,5,FALSE))*(365.25*1*10^-6)),0)</f>
        <v>0.15532256249999998</v>
      </c>
    </row>
    <row r="356" spans="1:13" x14ac:dyDescent="0.3">
      <c r="A356" s="2" t="s">
        <v>1049</v>
      </c>
      <c r="B356" s="2" t="s">
        <v>127</v>
      </c>
      <c r="C356" s="3">
        <v>45413</v>
      </c>
      <c r="D356" s="2" t="s">
        <v>4</v>
      </c>
      <c r="E356" s="2">
        <f>VLOOKUP(D356,'Background data'!B$2:E$5,4,FALSE)</f>
        <v>47.25</v>
      </c>
      <c r="F356" s="2" t="s">
        <v>11</v>
      </c>
      <c r="G356" s="10">
        <v>45770</v>
      </c>
      <c r="H356" s="2" t="s">
        <v>399</v>
      </c>
      <c r="I356" s="2" t="str">
        <f t="shared" si="9"/>
        <v>Secured</v>
      </c>
      <c r="J356" s="4">
        <f>IF($I356="Secured",(E356*(VLOOKUP(F356,'Background data'!B$8:D$18,2,FALSE))*(365.25*1*10^-6)),0)</f>
        <v>7.7661281249999988E-3</v>
      </c>
      <c r="K356" s="4">
        <f>IF($I356="Secured",(E356*(VLOOKUP(F356,'Background data'!B$8:D$18,3,FALSE))*(365.25*1*10^-6)),0)</f>
        <v>8.6290312499999994E-2</v>
      </c>
      <c r="L356" s="4">
        <f>IF(I356="Secured",(E356*(VLOOKUP(F356,'Background data'!B$8:G$18,4,FALSE))*(365.25*1*10^-6)),0)</f>
        <v>3.8830640624999994E-3</v>
      </c>
      <c r="M356" s="4">
        <f>IF(I356="Secured",(E356*(VLOOKUP(F356,'Background data'!B$8:H$18,5,FALSE))*(365.25*1*10^-6)),0)</f>
        <v>0.15532256249999998</v>
      </c>
    </row>
    <row r="357" spans="1:13" x14ac:dyDescent="0.3">
      <c r="A357" s="2" t="s">
        <v>1050</v>
      </c>
      <c r="B357" s="2" t="s">
        <v>127</v>
      </c>
      <c r="C357" s="3">
        <v>45412</v>
      </c>
      <c r="D357" s="2" t="s">
        <v>4</v>
      </c>
      <c r="E357" s="2">
        <f>VLOOKUP(D357,'Background data'!B$2:E$5,4,FALSE)</f>
        <v>47.25</v>
      </c>
      <c r="F357" s="2" t="s">
        <v>11</v>
      </c>
      <c r="G357" s="10">
        <v>45770</v>
      </c>
      <c r="H357" s="2" t="s">
        <v>399</v>
      </c>
      <c r="I357" s="2" t="str">
        <f t="shared" si="9"/>
        <v>Secured</v>
      </c>
      <c r="J357" s="4">
        <f>IF($I357="Secured",(E357*(VLOOKUP(F357,'Background data'!B$8:D$18,2,FALSE))*(365.25*1*10^-6)),0)</f>
        <v>7.7661281249999988E-3</v>
      </c>
      <c r="K357" s="4">
        <f>IF($I357="Secured",(E357*(VLOOKUP(F357,'Background data'!B$8:D$18,3,FALSE))*(365.25*1*10^-6)),0)</f>
        <v>8.6290312499999994E-2</v>
      </c>
      <c r="L357" s="4">
        <f>IF(I357="Secured",(E357*(VLOOKUP(F357,'Background data'!B$8:G$18,4,FALSE))*(365.25*1*10^-6)),0)</f>
        <v>3.8830640624999994E-3</v>
      </c>
      <c r="M357" s="4">
        <f>IF(I357="Secured",(E357*(VLOOKUP(F357,'Background data'!B$8:H$18,5,FALSE))*(365.25*1*10^-6)),0)</f>
        <v>0.15532256249999998</v>
      </c>
    </row>
    <row r="358" spans="1:13" x14ac:dyDescent="0.3">
      <c r="A358" s="2" t="s">
        <v>1051</v>
      </c>
      <c r="B358" s="2" t="s">
        <v>127</v>
      </c>
      <c r="C358" s="3">
        <v>45412</v>
      </c>
      <c r="D358" s="2" t="s">
        <v>4</v>
      </c>
      <c r="E358" s="2">
        <f>VLOOKUP(D358,'Background data'!B$2:E$5,4,FALSE)</f>
        <v>47.25</v>
      </c>
      <c r="F358" s="2" t="s">
        <v>11</v>
      </c>
      <c r="G358" s="10">
        <v>45770</v>
      </c>
      <c r="H358" s="2" t="s">
        <v>399</v>
      </c>
      <c r="I358" s="2" t="str">
        <f t="shared" si="9"/>
        <v>Secured</v>
      </c>
      <c r="J358" s="4">
        <f>IF($I358="Secured",(E358*(VLOOKUP(F358,'Background data'!B$8:D$18,2,FALSE))*(365.25*1*10^-6)),0)</f>
        <v>7.7661281249999988E-3</v>
      </c>
      <c r="K358" s="4">
        <f>IF($I358="Secured",(E358*(VLOOKUP(F358,'Background data'!B$8:D$18,3,FALSE))*(365.25*1*10^-6)),0)</f>
        <v>8.6290312499999994E-2</v>
      </c>
      <c r="L358" s="4">
        <f>IF(I358="Secured",(E358*(VLOOKUP(F358,'Background data'!B$8:G$18,4,FALSE))*(365.25*1*10^-6)),0)</f>
        <v>3.8830640624999994E-3</v>
      </c>
      <c r="M358" s="4">
        <f>IF(I358="Secured",(E358*(VLOOKUP(F358,'Background data'!B$8:H$18,5,FALSE))*(365.25*1*10^-6)),0)</f>
        <v>0.15532256249999998</v>
      </c>
    </row>
    <row r="359" spans="1:13" x14ac:dyDescent="0.3">
      <c r="A359" s="2" t="s">
        <v>1052</v>
      </c>
      <c r="B359" s="2" t="s">
        <v>127</v>
      </c>
      <c r="C359" s="3">
        <v>45412</v>
      </c>
      <c r="D359" s="2" t="s">
        <v>4</v>
      </c>
      <c r="E359" s="2">
        <f>VLOOKUP(D359,'Background data'!B$2:E$5,4,FALSE)</f>
        <v>47.25</v>
      </c>
      <c r="F359" s="2" t="s">
        <v>11</v>
      </c>
      <c r="G359" s="10">
        <v>45770</v>
      </c>
      <c r="H359" s="2" t="s">
        <v>399</v>
      </c>
      <c r="I359" s="2" t="str">
        <f t="shared" si="9"/>
        <v>Secured</v>
      </c>
      <c r="J359" s="4">
        <f>IF($I359="Secured",(E359*(VLOOKUP(F359,'Background data'!B$8:D$18,2,FALSE))*(365.25*1*10^-6)),0)</f>
        <v>7.7661281249999988E-3</v>
      </c>
      <c r="K359" s="4">
        <f>IF($I359="Secured",(E359*(VLOOKUP(F359,'Background data'!B$8:D$18,3,FALSE))*(365.25*1*10^-6)),0)</f>
        <v>8.6290312499999994E-2</v>
      </c>
      <c r="L359" s="4">
        <f>IF(I359="Secured",(E359*(VLOOKUP(F359,'Background data'!B$8:G$18,4,FALSE))*(365.25*1*10^-6)),0)</f>
        <v>3.8830640624999994E-3</v>
      </c>
      <c r="M359" s="4">
        <f>IF(I359="Secured",(E359*(VLOOKUP(F359,'Background data'!B$8:H$18,5,FALSE))*(365.25*1*10^-6)),0)</f>
        <v>0.15532256249999998</v>
      </c>
    </row>
    <row r="360" spans="1:13" x14ac:dyDescent="0.3">
      <c r="A360" s="2" t="s">
        <v>1053</v>
      </c>
      <c r="B360" s="2" t="s">
        <v>127</v>
      </c>
      <c r="C360" s="3">
        <v>45415</v>
      </c>
      <c r="D360" s="2" t="s">
        <v>4</v>
      </c>
      <c r="E360" s="2">
        <f>VLOOKUP(D360,'Background data'!B$2:E$5,4,FALSE)</f>
        <v>47.25</v>
      </c>
      <c r="F360" s="2" t="s">
        <v>11</v>
      </c>
      <c r="G360" s="10">
        <v>45770</v>
      </c>
      <c r="H360" s="2" t="s">
        <v>399</v>
      </c>
      <c r="I360" s="2" t="str">
        <f t="shared" si="9"/>
        <v>Secured</v>
      </c>
      <c r="J360" s="4">
        <f>IF($I360="Secured",(E360*(VLOOKUP(F360,'Background data'!B$8:D$18,2,FALSE))*(365.25*1*10^-6)),0)</f>
        <v>7.7661281249999988E-3</v>
      </c>
      <c r="K360" s="4">
        <f>IF($I360="Secured",(E360*(VLOOKUP(F360,'Background data'!B$8:D$18,3,FALSE))*(365.25*1*10^-6)),0)</f>
        <v>8.6290312499999994E-2</v>
      </c>
      <c r="L360" s="4">
        <f>IF(I360="Secured",(E360*(VLOOKUP(F360,'Background data'!B$8:G$18,4,FALSE))*(365.25*1*10^-6)),0)</f>
        <v>3.8830640624999994E-3</v>
      </c>
      <c r="M360" s="4">
        <f>IF(I360="Secured",(E360*(VLOOKUP(F360,'Background data'!B$8:H$18,5,FALSE))*(365.25*1*10^-6)),0)</f>
        <v>0.15532256249999998</v>
      </c>
    </row>
    <row r="361" spans="1:13" x14ac:dyDescent="0.3">
      <c r="A361" s="2" t="s">
        <v>1054</v>
      </c>
      <c r="B361" s="2" t="s">
        <v>127</v>
      </c>
      <c r="C361" s="3">
        <v>45419</v>
      </c>
      <c r="D361" s="2" t="s">
        <v>4</v>
      </c>
      <c r="E361" s="2">
        <f>VLOOKUP(D361,'Background data'!B$2:E$5,4,FALSE)</f>
        <v>47.25</v>
      </c>
      <c r="F361" s="2" t="s">
        <v>11</v>
      </c>
      <c r="G361" s="10">
        <v>45770</v>
      </c>
      <c r="H361" s="2" t="s">
        <v>399</v>
      </c>
      <c r="I361" s="2" t="str">
        <f t="shared" si="9"/>
        <v>Secured</v>
      </c>
      <c r="J361" s="4">
        <f>IF($I361="Secured",(E361*(VLOOKUP(F361,'Background data'!B$8:D$18,2,FALSE))*(365.25*1*10^-6)),0)</f>
        <v>7.7661281249999988E-3</v>
      </c>
      <c r="K361" s="4">
        <f>IF($I361="Secured",(E361*(VLOOKUP(F361,'Background data'!B$8:D$18,3,FALSE))*(365.25*1*10^-6)),0)</f>
        <v>8.6290312499999994E-2</v>
      </c>
      <c r="L361" s="4">
        <f>IF(I361="Secured",(E361*(VLOOKUP(F361,'Background data'!B$8:G$18,4,FALSE))*(365.25*1*10^-6)),0)</f>
        <v>3.8830640624999994E-3</v>
      </c>
      <c r="M361" s="4">
        <f>IF(I361="Secured",(E361*(VLOOKUP(F361,'Background data'!B$8:H$18,5,FALSE))*(365.25*1*10^-6)),0)</f>
        <v>0.15532256249999998</v>
      </c>
    </row>
    <row r="362" spans="1:13" x14ac:dyDescent="0.3">
      <c r="A362" s="2" t="s">
        <v>1055</v>
      </c>
      <c r="B362" s="2" t="s">
        <v>127</v>
      </c>
      <c r="C362" s="3">
        <v>45414</v>
      </c>
      <c r="D362" s="2" t="s">
        <v>4</v>
      </c>
      <c r="E362" s="2">
        <f>VLOOKUP(D362,'Background data'!B$2:E$5,4,FALSE)</f>
        <v>47.25</v>
      </c>
      <c r="F362" s="2" t="s">
        <v>11</v>
      </c>
      <c r="G362" s="10">
        <v>45770</v>
      </c>
      <c r="H362" s="2" t="s">
        <v>399</v>
      </c>
      <c r="I362" s="2" t="str">
        <f t="shared" si="9"/>
        <v>Secured</v>
      </c>
      <c r="J362" s="4">
        <f>IF($I362="Secured",(E362*(VLOOKUP(F362,'Background data'!B$8:D$18,2,FALSE))*(365.25*1*10^-6)),0)</f>
        <v>7.7661281249999988E-3</v>
      </c>
      <c r="K362" s="4">
        <f>IF($I362="Secured",(E362*(VLOOKUP(F362,'Background data'!B$8:D$18,3,FALSE))*(365.25*1*10^-6)),0)</f>
        <v>8.6290312499999994E-2</v>
      </c>
      <c r="L362" s="4">
        <f>IF(I362="Secured",(E362*(VLOOKUP(F362,'Background data'!B$8:G$18,4,FALSE))*(365.25*1*10^-6)),0)</f>
        <v>3.8830640624999994E-3</v>
      </c>
      <c r="M362" s="4">
        <f>IF(I362="Secured",(E362*(VLOOKUP(F362,'Background data'!B$8:H$18,5,FALSE))*(365.25*1*10^-6)),0)</f>
        <v>0.15532256249999998</v>
      </c>
    </row>
    <row r="363" spans="1:13" x14ac:dyDescent="0.3">
      <c r="A363" s="2" t="s">
        <v>1056</v>
      </c>
      <c r="B363" s="2" t="s">
        <v>127</v>
      </c>
      <c r="C363" s="3">
        <v>45412</v>
      </c>
      <c r="D363" s="2" t="s">
        <v>4</v>
      </c>
      <c r="E363" s="2">
        <f>VLOOKUP(D363,'Background data'!B$2:E$5,4,FALSE)</f>
        <v>47.25</v>
      </c>
      <c r="F363" s="2" t="s">
        <v>11</v>
      </c>
      <c r="G363" s="10">
        <v>45770</v>
      </c>
      <c r="H363" s="2" t="s">
        <v>399</v>
      </c>
      <c r="I363" s="2" t="str">
        <f t="shared" si="9"/>
        <v>Secured</v>
      </c>
      <c r="J363" s="4">
        <f>IF($I363="Secured",(E363*(VLOOKUP(F363,'Background data'!B$8:D$18,2,FALSE))*(365.25*1*10^-6)),0)</f>
        <v>7.7661281249999988E-3</v>
      </c>
      <c r="K363" s="4">
        <f>IF($I363="Secured",(E363*(VLOOKUP(F363,'Background data'!B$8:D$18,3,FALSE))*(365.25*1*10^-6)),0)</f>
        <v>8.6290312499999994E-2</v>
      </c>
      <c r="L363" s="4">
        <f>IF(I363="Secured",(E363*(VLOOKUP(F363,'Background data'!B$8:G$18,4,FALSE))*(365.25*1*10^-6)),0)</f>
        <v>3.8830640624999994E-3</v>
      </c>
      <c r="M363" s="4">
        <f>IF(I363="Secured",(E363*(VLOOKUP(F363,'Background data'!B$8:H$18,5,FALSE))*(365.25*1*10^-6)),0)</f>
        <v>0.15532256249999998</v>
      </c>
    </row>
    <row r="364" spans="1:13" x14ac:dyDescent="0.3">
      <c r="A364" s="2" t="s">
        <v>1057</v>
      </c>
      <c r="B364" s="2" t="s">
        <v>127</v>
      </c>
      <c r="C364" s="3">
        <v>45415</v>
      </c>
      <c r="D364" s="2" t="s">
        <v>4</v>
      </c>
      <c r="E364" s="2">
        <f>VLOOKUP(D364,'Background data'!B$2:E$5,4,FALSE)</f>
        <v>47.25</v>
      </c>
      <c r="F364" s="2" t="s">
        <v>11</v>
      </c>
      <c r="G364" s="10">
        <v>45770</v>
      </c>
      <c r="H364" s="2" t="s">
        <v>399</v>
      </c>
      <c r="I364" s="2" t="str">
        <f t="shared" si="9"/>
        <v>Secured</v>
      </c>
      <c r="J364" s="4">
        <f>IF($I364="Secured",(E364*(VLOOKUP(F364,'Background data'!B$8:D$18,2,FALSE))*(365.25*1*10^-6)),0)</f>
        <v>7.7661281249999988E-3</v>
      </c>
      <c r="K364" s="4">
        <f>IF($I364="Secured",(E364*(VLOOKUP(F364,'Background data'!B$8:D$18,3,FALSE))*(365.25*1*10^-6)),0)</f>
        <v>8.6290312499999994E-2</v>
      </c>
      <c r="L364" s="4">
        <f>IF(I364="Secured",(E364*(VLOOKUP(F364,'Background data'!B$8:G$18,4,FALSE))*(365.25*1*10^-6)),0)</f>
        <v>3.8830640624999994E-3</v>
      </c>
      <c r="M364" s="4">
        <f>IF(I364="Secured",(E364*(VLOOKUP(F364,'Background data'!B$8:H$18,5,FALSE))*(365.25*1*10^-6)),0)</f>
        <v>0.15532256249999998</v>
      </c>
    </row>
    <row r="365" spans="1:13" x14ac:dyDescent="0.3">
      <c r="A365" s="2" t="s">
        <v>1058</v>
      </c>
      <c r="B365" s="2" t="s">
        <v>127</v>
      </c>
      <c r="C365" s="3">
        <v>45414</v>
      </c>
      <c r="D365" s="2" t="s">
        <v>4</v>
      </c>
      <c r="E365" s="2">
        <f>VLOOKUP(D365,'Background data'!B$2:E$5,4,FALSE)</f>
        <v>47.25</v>
      </c>
      <c r="F365" s="2" t="s">
        <v>11</v>
      </c>
      <c r="G365" s="10">
        <v>45770</v>
      </c>
      <c r="H365" s="2" t="s">
        <v>399</v>
      </c>
      <c r="I365" s="2" t="str">
        <f t="shared" si="9"/>
        <v>Secured</v>
      </c>
      <c r="J365" s="4">
        <f>IF($I365="Secured",(E365*(VLOOKUP(F365,'Background data'!B$8:D$18,2,FALSE))*(365.25*1*10^-6)),0)</f>
        <v>7.7661281249999988E-3</v>
      </c>
      <c r="K365" s="4">
        <f>IF($I365="Secured",(E365*(VLOOKUP(F365,'Background data'!B$8:D$18,3,FALSE))*(365.25*1*10^-6)),0)</f>
        <v>8.6290312499999994E-2</v>
      </c>
      <c r="L365" s="4">
        <f>IF(I365="Secured",(E365*(VLOOKUP(F365,'Background data'!B$8:G$18,4,FALSE))*(365.25*1*10^-6)),0)</f>
        <v>3.8830640624999994E-3</v>
      </c>
      <c r="M365" s="4">
        <f>IF(I365="Secured",(E365*(VLOOKUP(F365,'Background data'!B$8:H$18,5,FALSE))*(365.25*1*10^-6)),0)</f>
        <v>0.15532256249999998</v>
      </c>
    </row>
    <row r="366" spans="1:13" x14ac:dyDescent="0.3">
      <c r="A366" s="2" t="s">
        <v>1059</v>
      </c>
      <c r="B366" s="2" t="s">
        <v>127</v>
      </c>
      <c r="C366" s="3">
        <v>45414</v>
      </c>
      <c r="D366" s="2" t="s">
        <v>4</v>
      </c>
      <c r="E366" s="2">
        <f>VLOOKUP(D366,'Background data'!B$2:E$5,4,FALSE)</f>
        <v>47.25</v>
      </c>
      <c r="F366" s="2" t="s">
        <v>11</v>
      </c>
      <c r="G366" s="10">
        <v>45770</v>
      </c>
      <c r="H366" s="2" t="s">
        <v>399</v>
      </c>
      <c r="I366" s="2" t="str">
        <f t="shared" si="9"/>
        <v>Secured</v>
      </c>
      <c r="J366" s="4">
        <f>IF($I366="Secured",(E366*(VLOOKUP(F366,'Background data'!B$8:D$18,2,FALSE))*(365.25*1*10^-6)),0)</f>
        <v>7.7661281249999988E-3</v>
      </c>
      <c r="K366" s="4">
        <f>IF($I366="Secured",(E366*(VLOOKUP(F366,'Background data'!B$8:D$18,3,FALSE))*(365.25*1*10^-6)),0)</f>
        <v>8.6290312499999994E-2</v>
      </c>
      <c r="L366" s="4">
        <f>IF(I366="Secured",(E366*(VLOOKUP(F366,'Background data'!B$8:G$18,4,FALSE))*(365.25*1*10^-6)),0)</f>
        <v>3.8830640624999994E-3</v>
      </c>
      <c r="M366" s="4">
        <f>IF(I366="Secured",(E366*(VLOOKUP(F366,'Background data'!B$8:H$18,5,FALSE))*(365.25*1*10^-6)),0)</f>
        <v>0.15532256249999998</v>
      </c>
    </row>
    <row r="367" spans="1:13" x14ac:dyDescent="0.3">
      <c r="A367" s="2" t="s">
        <v>1060</v>
      </c>
      <c r="B367" s="2" t="s">
        <v>127</v>
      </c>
      <c r="C367" s="3">
        <v>45412</v>
      </c>
      <c r="D367" s="2" t="s">
        <v>4</v>
      </c>
      <c r="E367" s="2">
        <f>VLOOKUP(D367,'Background data'!B$2:E$5,4,FALSE)</f>
        <v>47.25</v>
      </c>
      <c r="F367" s="2" t="s">
        <v>11</v>
      </c>
      <c r="G367" s="10">
        <v>45770</v>
      </c>
      <c r="H367" s="2" t="s">
        <v>399</v>
      </c>
      <c r="I367" s="2" t="str">
        <f t="shared" si="9"/>
        <v>Secured</v>
      </c>
      <c r="J367" s="4">
        <f>IF($I367="Secured",(E367*(VLOOKUP(F367,'Background data'!B$8:D$18,2,FALSE))*(365.25*1*10^-6)),0)</f>
        <v>7.7661281249999988E-3</v>
      </c>
      <c r="K367" s="4">
        <f>IF($I367="Secured",(E367*(VLOOKUP(F367,'Background data'!B$8:D$18,3,FALSE))*(365.25*1*10^-6)),0)</f>
        <v>8.6290312499999994E-2</v>
      </c>
      <c r="L367" s="4">
        <f>IF(I367="Secured",(E367*(VLOOKUP(F367,'Background data'!B$8:G$18,4,FALSE))*(365.25*1*10^-6)),0)</f>
        <v>3.8830640624999994E-3</v>
      </c>
      <c r="M367" s="4">
        <f>IF(I367="Secured",(E367*(VLOOKUP(F367,'Background data'!B$8:H$18,5,FALSE))*(365.25*1*10^-6)),0)</f>
        <v>0.15532256249999998</v>
      </c>
    </row>
    <row r="368" spans="1:13" x14ac:dyDescent="0.3">
      <c r="A368" s="2" t="s">
        <v>1061</v>
      </c>
      <c r="B368" s="2" t="s">
        <v>127</v>
      </c>
      <c r="C368" s="3">
        <v>45414</v>
      </c>
      <c r="D368" s="2" t="s">
        <v>4</v>
      </c>
      <c r="E368" s="2">
        <f>VLOOKUP(D368,'Background data'!B$2:E$5,4,FALSE)</f>
        <v>47.25</v>
      </c>
      <c r="F368" s="2" t="s">
        <v>11</v>
      </c>
      <c r="G368" s="10">
        <v>45770</v>
      </c>
      <c r="H368" s="2" t="s">
        <v>399</v>
      </c>
      <c r="I368" s="2" t="str">
        <f t="shared" si="9"/>
        <v>Secured</v>
      </c>
      <c r="J368" s="4">
        <f>IF($I368="Secured",(E368*(VLOOKUP(F368,'Background data'!B$8:D$18,2,FALSE))*(365.25*1*10^-6)),0)</f>
        <v>7.7661281249999988E-3</v>
      </c>
      <c r="K368" s="4">
        <f>IF($I368="Secured",(E368*(VLOOKUP(F368,'Background data'!B$8:D$18,3,FALSE))*(365.25*1*10^-6)),0)</f>
        <v>8.6290312499999994E-2</v>
      </c>
      <c r="L368" s="4">
        <f>IF(I368="Secured",(E368*(VLOOKUP(F368,'Background data'!B$8:G$18,4,FALSE))*(365.25*1*10^-6)),0)</f>
        <v>3.8830640624999994E-3</v>
      </c>
      <c r="M368" s="4">
        <f>IF(I368="Secured",(E368*(VLOOKUP(F368,'Background data'!B$8:H$18,5,FALSE))*(365.25*1*10^-6)),0)</f>
        <v>0.15532256249999998</v>
      </c>
    </row>
    <row r="369" spans="1:13" x14ac:dyDescent="0.3">
      <c r="A369" s="2" t="s">
        <v>1062</v>
      </c>
      <c r="B369" s="2" t="s">
        <v>127</v>
      </c>
      <c r="C369" s="3">
        <v>45412</v>
      </c>
      <c r="D369" s="2" t="s">
        <v>4</v>
      </c>
      <c r="E369" s="2">
        <f>VLOOKUP(D369,'Background data'!B$2:E$5,4,FALSE)</f>
        <v>47.25</v>
      </c>
      <c r="F369" s="2" t="s">
        <v>11</v>
      </c>
      <c r="G369" s="10">
        <v>45770</v>
      </c>
      <c r="H369" s="2" t="s">
        <v>399</v>
      </c>
      <c r="I369" s="2" t="str">
        <f t="shared" si="9"/>
        <v>Secured</v>
      </c>
      <c r="J369" s="4">
        <f>IF($I369="Secured",(E369*(VLOOKUP(F369,'Background data'!B$8:D$18,2,FALSE))*(365.25*1*10^-6)),0)</f>
        <v>7.7661281249999988E-3</v>
      </c>
      <c r="K369" s="4">
        <f>IF($I369="Secured",(E369*(VLOOKUP(F369,'Background data'!B$8:D$18,3,FALSE))*(365.25*1*10^-6)),0)</f>
        <v>8.6290312499999994E-2</v>
      </c>
      <c r="L369" s="4">
        <f>IF(I369="Secured",(E369*(VLOOKUP(F369,'Background data'!B$8:G$18,4,FALSE))*(365.25*1*10^-6)),0)</f>
        <v>3.8830640624999994E-3</v>
      </c>
      <c r="M369" s="4">
        <f>IF(I369="Secured",(E369*(VLOOKUP(F369,'Background data'!B$8:H$18,5,FALSE))*(365.25*1*10^-6)),0)</f>
        <v>0.15532256249999998</v>
      </c>
    </row>
    <row r="370" spans="1:13" x14ac:dyDescent="0.3">
      <c r="A370" s="2" t="s">
        <v>1063</v>
      </c>
      <c r="B370" s="2" t="s">
        <v>127</v>
      </c>
      <c r="C370" s="3">
        <v>45413</v>
      </c>
      <c r="D370" s="2" t="s">
        <v>4</v>
      </c>
      <c r="E370" s="2">
        <f>VLOOKUP(D370,'Background data'!B$2:E$5,4,FALSE)</f>
        <v>47.25</v>
      </c>
      <c r="F370" s="2" t="s">
        <v>11</v>
      </c>
      <c r="G370" s="10">
        <v>45770</v>
      </c>
      <c r="H370" s="2" t="s">
        <v>399</v>
      </c>
      <c r="I370" s="2" t="str">
        <f t="shared" si="9"/>
        <v>Secured</v>
      </c>
      <c r="J370" s="4">
        <f>IF($I370="Secured",(E370*(VLOOKUP(F370,'Background data'!B$8:D$18,2,FALSE))*(365.25*1*10^-6)),0)</f>
        <v>7.7661281249999988E-3</v>
      </c>
      <c r="K370" s="4">
        <f>IF($I370="Secured",(E370*(VLOOKUP(F370,'Background data'!B$8:D$18,3,FALSE))*(365.25*1*10^-6)),0)</f>
        <v>8.6290312499999994E-2</v>
      </c>
      <c r="L370" s="4">
        <f>IF(I370="Secured",(E370*(VLOOKUP(F370,'Background data'!B$8:G$18,4,FALSE))*(365.25*1*10^-6)),0)</f>
        <v>3.8830640624999994E-3</v>
      </c>
      <c r="M370" s="4">
        <f>IF(I370="Secured",(E370*(VLOOKUP(F370,'Background data'!B$8:H$18,5,FALSE))*(365.25*1*10^-6)),0)</f>
        <v>0.15532256249999998</v>
      </c>
    </row>
    <row r="371" spans="1:13" x14ac:dyDescent="0.3">
      <c r="A371" s="2" t="s">
        <v>1064</v>
      </c>
      <c r="B371" s="2" t="s">
        <v>127</v>
      </c>
      <c r="C371" s="3">
        <v>45413</v>
      </c>
      <c r="D371" s="2" t="s">
        <v>4</v>
      </c>
      <c r="E371" s="2">
        <f>VLOOKUP(D371,'Background data'!B$2:E$5,4,FALSE)</f>
        <v>47.25</v>
      </c>
      <c r="F371" s="2" t="s">
        <v>11</v>
      </c>
      <c r="G371" s="10">
        <v>45770</v>
      </c>
      <c r="H371" s="2" t="s">
        <v>399</v>
      </c>
      <c r="I371" s="2" t="str">
        <f t="shared" ref="I371:I415" si="10">IF(G371="","Not secured","Secured")</f>
        <v>Secured</v>
      </c>
      <c r="J371" s="4">
        <f>IF($I371="Secured",(E371*(VLOOKUP(F371,'Background data'!B$8:D$18,2,FALSE))*(365.25*1*10^-6)),0)</f>
        <v>7.7661281249999988E-3</v>
      </c>
      <c r="K371" s="4">
        <f>IF($I371="Secured",(E371*(VLOOKUP(F371,'Background data'!B$8:D$18,3,FALSE))*(365.25*1*10^-6)),0)</f>
        <v>8.6290312499999994E-2</v>
      </c>
      <c r="L371" s="4">
        <f>IF(I371="Secured",(E371*(VLOOKUP(F371,'Background data'!B$8:G$18,4,FALSE))*(365.25*1*10^-6)),0)</f>
        <v>3.8830640624999994E-3</v>
      </c>
      <c r="M371" s="4">
        <f>IF(I371="Secured",(E371*(VLOOKUP(F371,'Background data'!B$8:H$18,5,FALSE))*(365.25*1*10^-6)),0)</f>
        <v>0.15532256249999998</v>
      </c>
    </row>
    <row r="372" spans="1:13" x14ac:dyDescent="0.3">
      <c r="A372" s="2" t="s">
        <v>1065</v>
      </c>
      <c r="B372" s="2" t="s">
        <v>127</v>
      </c>
      <c r="C372" s="3">
        <v>45413</v>
      </c>
      <c r="D372" s="2" t="s">
        <v>4</v>
      </c>
      <c r="E372" s="2">
        <f>VLOOKUP(D372,'Background data'!B$2:E$5,4,FALSE)</f>
        <v>47.25</v>
      </c>
      <c r="F372" s="2" t="s">
        <v>11</v>
      </c>
      <c r="G372" s="10">
        <v>45770</v>
      </c>
      <c r="H372" s="2" t="s">
        <v>399</v>
      </c>
      <c r="I372" s="2" t="str">
        <f t="shared" si="10"/>
        <v>Secured</v>
      </c>
      <c r="J372" s="4">
        <f>IF($I372="Secured",(E372*(VLOOKUP(F372,'Background data'!B$8:D$18,2,FALSE))*(365.25*1*10^-6)),0)</f>
        <v>7.7661281249999988E-3</v>
      </c>
      <c r="K372" s="4">
        <f>IF($I372="Secured",(E372*(VLOOKUP(F372,'Background data'!B$8:D$18,3,FALSE))*(365.25*1*10^-6)),0)</f>
        <v>8.6290312499999994E-2</v>
      </c>
      <c r="L372" s="4">
        <f>IF(I372="Secured",(E372*(VLOOKUP(F372,'Background data'!B$8:G$18,4,FALSE))*(365.25*1*10^-6)),0)</f>
        <v>3.8830640624999994E-3</v>
      </c>
      <c r="M372" s="4">
        <f>IF(I372="Secured",(E372*(VLOOKUP(F372,'Background data'!B$8:H$18,5,FALSE))*(365.25*1*10^-6)),0)</f>
        <v>0.15532256249999998</v>
      </c>
    </row>
    <row r="373" spans="1:13" x14ac:dyDescent="0.3">
      <c r="A373" s="2" t="s">
        <v>1066</v>
      </c>
      <c r="B373" s="2" t="s">
        <v>127</v>
      </c>
      <c r="C373" s="3">
        <v>45413</v>
      </c>
      <c r="D373" s="2" t="s">
        <v>4</v>
      </c>
      <c r="E373" s="2">
        <f>VLOOKUP(D373,'Background data'!B$2:E$5,4,FALSE)</f>
        <v>47.25</v>
      </c>
      <c r="F373" s="2" t="s">
        <v>11</v>
      </c>
      <c r="G373" s="10">
        <v>45770</v>
      </c>
      <c r="H373" s="2" t="s">
        <v>399</v>
      </c>
      <c r="I373" s="2" t="str">
        <f t="shared" si="10"/>
        <v>Secured</v>
      </c>
      <c r="J373" s="4">
        <f>IF($I373="Secured",(E373*(VLOOKUP(F373,'Background data'!B$8:D$18,2,FALSE))*(365.25*1*10^-6)),0)</f>
        <v>7.7661281249999988E-3</v>
      </c>
      <c r="K373" s="4">
        <f>IF($I373="Secured",(E373*(VLOOKUP(F373,'Background data'!B$8:D$18,3,FALSE))*(365.25*1*10^-6)),0)</f>
        <v>8.6290312499999994E-2</v>
      </c>
      <c r="L373" s="4">
        <f>IF(I373="Secured",(E373*(VLOOKUP(F373,'Background data'!B$8:G$18,4,FALSE))*(365.25*1*10^-6)),0)</f>
        <v>3.8830640624999994E-3</v>
      </c>
      <c r="M373" s="4">
        <f>IF(I373="Secured",(E373*(VLOOKUP(F373,'Background data'!B$8:H$18,5,FALSE))*(365.25*1*10^-6)),0)</f>
        <v>0.15532256249999998</v>
      </c>
    </row>
    <row r="374" spans="1:13" x14ac:dyDescent="0.3">
      <c r="A374" s="2" t="s">
        <v>1067</v>
      </c>
      <c r="B374" s="2" t="s">
        <v>127</v>
      </c>
      <c r="C374" s="3">
        <v>45413</v>
      </c>
      <c r="D374" s="2" t="s">
        <v>4</v>
      </c>
      <c r="E374" s="2">
        <f>VLOOKUP(D374,'Background data'!B$2:E$5,4,FALSE)</f>
        <v>47.25</v>
      </c>
      <c r="F374" s="2" t="s">
        <v>11</v>
      </c>
      <c r="G374" s="10">
        <v>45770</v>
      </c>
      <c r="H374" s="2" t="s">
        <v>399</v>
      </c>
      <c r="I374" s="2" t="str">
        <f t="shared" si="10"/>
        <v>Secured</v>
      </c>
      <c r="J374" s="4">
        <f>IF($I374="Secured",(E374*(VLOOKUP(F374,'Background data'!B$8:D$18,2,FALSE))*(365.25*1*10^-6)),0)</f>
        <v>7.7661281249999988E-3</v>
      </c>
      <c r="K374" s="4">
        <f>IF($I374="Secured",(E374*(VLOOKUP(F374,'Background data'!B$8:D$18,3,FALSE))*(365.25*1*10^-6)),0)</f>
        <v>8.6290312499999994E-2</v>
      </c>
      <c r="L374" s="4">
        <f>IF(I374="Secured",(E374*(VLOOKUP(F374,'Background data'!B$8:G$18,4,FALSE))*(365.25*1*10^-6)),0)</f>
        <v>3.8830640624999994E-3</v>
      </c>
      <c r="M374" s="4">
        <f>IF(I374="Secured",(E374*(VLOOKUP(F374,'Background data'!B$8:H$18,5,FALSE))*(365.25*1*10^-6)),0)</f>
        <v>0.15532256249999998</v>
      </c>
    </row>
    <row r="375" spans="1:13" x14ac:dyDescent="0.3">
      <c r="A375" s="2" t="s">
        <v>1068</v>
      </c>
      <c r="B375" s="2" t="s">
        <v>127</v>
      </c>
      <c r="C375" s="3">
        <v>45413</v>
      </c>
      <c r="D375" s="2" t="s">
        <v>4</v>
      </c>
      <c r="E375" s="2">
        <f>VLOOKUP(D375,'Background data'!B$2:E$5,4,FALSE)</f>
        <v>47.25</v>
      </c>
      <c r="F375" s="2" t="s">
        <v>11</v>
      </c>
      <c r="G375" s="10">
        <v>45770</v>
      </c>
      <c r="H375" s="2" t="s">
        <v>399</v>
      </c>
      <c r="I375" s="2" t="str">
        <f t="shared" si="10"/>
        <v>Secured</v>
      </c>
      <c r="J375" s="4">
        <f>IF($I375="Secured",(E375*(VLOOKUP(F375,'Background data'!B$8:D$18,2,FALSE))*(365.25*1*10^-6)),0)</f>
        <v>7.7661281249999988E-3</v>
      </c>
      <c r="K375" s="4">
        <f>IF($I375="Secured",(E375*(VLOOKUP(F375,'Background data'!B$8:D$18,3,FALSE))*(365.25*1*10^-6)),0)</f>
        <v>8.6290312499999994E-2</v>
      </c>
      <c r="L375" s="4">
        <f>IF(I375="Secured",(E375*(VLOOKUP(F375,'Background data'!B$8:G$18,4,FALSE))*(365.25*1*10^-6)),0)</f>
        <v>3.8830640624999994E-3</v>
      </c>
      <c r="M375" s="4">
        <f>IF(I375="Secured",(E375*(VLOOKUP(F375,'Background data'!B$8:H$18,5,FALSE))*(365.25*1*10^-6)),0)</f>
        <v>0.15532256249999998</v>
      </c>
    </row>
    <row r="376" spans="1:13" x14ac:dyDescent="0.3">
      <c r="A376" s="2" t="s">
        <v>1069</v>
      </c>
      <c r="B376" s="2" t="s">
        <v>127</v>
      </c>
      <c r="C376" s="3">
        <v>45412</v>
      </c>
      <c r="D376" s="2" t="s">
        <v>4</v>
      </c>
      <c r="E376" s="2">
        <f>VLOOKUP(D376,'Background data'!B$2:E$5,4,FALSE)</f>
        <v>47.25</v>
      </c>
      <c r="F376" s="2" t="s">
        <v>11</v>
      </c>
      <c r="G376" s="10">
        <v>45770</v>
      </c>
      <c r="H376" s="2" t="s">
        <v>399</v>
      </c>
      <c r="I376" s="2" t="str">
        <f t="shared" si="10"/>
        <v>Secured</v>
      </c>
      <c r="J376" s="4">
        <f>IF($I376="Secured",(E376*(VLOOKUP(F376,'Background data'!B$8:D$18,2,FALSE))*(365.25*1*10^-6)),0)</f>
        <v>7.7661281249999988E-3</v>
      </c>
      <c r="K376" s="4">
        <f>IF($I376="Secured",(E376*(VLOOKUP(F376,'Background data'!B$8:D$18,3,FALSE))*(365.25*1*10^-6)),0)</f>
        <v>8.6290312499999994E-2</v>
      </c>
      <c r="L376" s="4">
        <f>IF(I376="Secured",(E376*(VLOOKUP(F376,'Background data'!B$8:G$18,4,FALSE))*(365.25*1*10^-6)),0)</f>
        <v>3.8830640624999994E-3</v>
      </c>
      <c r="M376" s="4">
        <f>IF(I376="Secured",(E376*(VLOOKUP(F376,'Background data'!B$8:H$18,5,FALSE))*(365.25*1*10^-6)),0)</f>
        <v>0.15532256249999998</v>
      </c>
    </row>
    <row r="377" spans="1:13" x14ac:dyDescent="0.3">
      <c r="A377" s="2" t="s">
        <v>1070</v>
      </c>
      <c r="B377" s="2" t="s">
        <v>127</v>
      </c>
      <c r="C377" s="3">
        <v>45413</v>
      </c>
      <c r="D377" s="2" t="s">
        <v>4</v>
      </c>
      <c r="E377" s="2">
        <f>VLOOKUP(D377,'Background data'!B$2:E$5,4,FALSE)</f>
        <v>47.25</v>
      </c>
      <c r="F377" s="2" t="s">
        <v>11</v>
      </c>
      <c r="G377" s="10">
        <v>45770</v>
      </c>
      <c r="H377" s="2" t="s">
        <v>399</v>
      </c>
      <c r="I377" s="2" t="str">
        <f t="shared" si="10"/>
        <v>Secured</v>
      </c>
      <c r="J377" s="4">
        <f>IF($I377="Secured",(E377*(VLOOKUP(F377,'Background data'!B$8:D$18,2,FALSE))*(365.25*1*10^-6)),0)</f>
        <v>7.7661281249999988E-3</v>
      </c>
      <c r="K377" s="4">
        <f>IF($I377="Secured",(E377*(VLOOKUP(F377,'Background data'!B$8:D$18,3,FALSE))*(365.25*1*10^-6)),0)</f>
        <v>8.6290312499999994E-2</v>
      </c>
      <c r="L377" s="4">
        <f>IF(I377="Secured",(E377*(VLOOKUP(F377,'Background data'!B$8:G$18,4,FALSE))*(365.25*1*10^-6)),0)</f>
        <v>3.8830640624999994E-3</v>
      </c>
      <c r="M377" s="4">
        <f>IF(I377="Secured",(E377*(VLOOKUP(F377,'Background data'!B$8:H$18,5,FALSE))*(365.25*1*10^-6)),0)</f>
        <v>0.15532256249999998</v>
      </c>
    </row>
    <row r="378" spans="1:13" x14ac:dyDescent="0.3">
      <c r="A378" s="2" t="s">
        <v>128</v>
      </c>
      <c r="B378" s="2" t="s">
        <v>127</v>
      </c>
      <c r="C378" s="3">
        <v>45422</v>
      </c>
      <c r="D378" s="2" t="s">
        <v>4</v>
      </c>
      <c r="E378" s="2">
        <f>VLOOKUP(D378,'Background data'!B$2:E$5,4,FALSE)</f>
        <v>47.25</v>
      </c>
      <c r="F378" s="2" t="s">
        <v>11</v>
      </c>
      <c r="G378" s="10">
        <v>45770</v>
      </c>
      <c r="H378" s="2" t="s">
        <v>399</v>
      </c>
      <c r="I378" s="2" t="str">
        <f t="shared" si="10"/>
        <v>Secured</v>
      </c>
      <c r="J378" s="4">
        <f>IF($I378="Secured",(E378*(VLOOKUP(F378,'Background data'!B$8:D$18,2,FALSE))*(365.25*1*10^-6)),0)</f>
        <v>7.7661281249999988E-3</v>
      </c>
      <c r="K378" s="4">
        <f>IF($I378="Secured",(E378*(VLOOKUP(F378,'Background data'!B$8:D$18,3,FALSE))*(365.25*1*10^-6)),0)</f>
        <v>8.6290312499999994E-2</v>
      </c>
      <c r="L378" s="4">
        <f>IF(I378="Secured",(E378*(VLOOKUP(F378,'Background data'!B$8:G$18,4,FALSE))*(365.25*1*10^-6)),0)</f>
        <v>3.8830640624999994E-3</v>
      </c>
      <c r="M378" s="4">
        <f>IF(I378="Secured",(E378*(VLOOKUP(F378,'Background data'!B$8:H$18,5,FALSE))*(365.25*1*10^-6)),0)</f>
        <v>0.15532256249999998</v>
      </c>
    </row>
    <row r="379" spans="1:13" x14ac:dyDescent="0.3">
      <c r="A379" s="2" t="s">
        <v>1071</v>
      </c>
      <c r="B379" s="2" t="s">
        <v>127</v>
      </c>
      <c r="C379" s="3">
        <v>45413</v>
      </c>
      <c r="D379" s="2" t="s">
        <v>4</v>
      </c>
      <c r="E379" s="2">
        <f>VLOOKUP(D379,'Background data'!B$2:E$5,4,FALSE)</f>
        <v>47.25</v>
      </c>
      <c r="F379" s="2" t="s">
        <v>11</v>
      </c>
      <c r="G379" s="10">
        <v>45770</v>
      </c>
      <c r="H379" s="2" t="s">
        <v>399</v>
      </c>
      <c r="I379" s="2" t="str">
        <f t="shared" si="10"/>
        <v>Secured</v>
      </c>
      <c r="J379" s="4">
        <f>IF($I379="Secured",(E379*(VLOOKUP(F379,'Background data'!B$8:D$18,2,FALSE))*(365.25*1*10^-6)),0)</f>
        <v>7.7661281249999988E-3</v>
      </c>
      <c r="K379" s="4">
        <f>IF($I379="Secured",(E379*(VLOOKUP(F379,'Background data'!B$8:D$18,3,FALSE))*(365.25*1*10^-6)),0)</f>
        <v>8.6290312499999994E-2</v>
      </c>
      <c r="L379" s="4">
        <f>IF(I379="Secured",(E379*(VLOOKUP(F379,'Background data'!B$8:G$18,4,FALSE))*(365.25*1*10^-6)),0)</f>
        <v>3.8830640624999994E-3</v>
      </c>
      <c r="M379" s="4">
        <f>IF(I379="Secured",(E379*(VLOOKUP(F379,'Background data'!B$8:H$18,5,FALSE))*(365.25*1*10^-6)),0)</f>
        <v>0.15532256249999998</v>
      </c>
    </row>
    <row r="380" spans="1:13" x14ac:dyDescent="0.3">
      <c r="A380" s="2" t="s">
        <v>1072</v>
      </c>
      <c r="B380" s="2" t="s">
        <v>127</v>
      </c>
      <c r="C380" s="3">
        <v>45413</v>
      </c>
      <c r="D380" s="2" t="s">
        <v>4</v>
      </c>
      <c r="E380" s="2">
        <f>VLOOKUP(D380,'Background data'!B$2:E$5,4,FALSE)</f>
        <v>47.25</v>
      </c>
      <c r="F380" s="2" t="s">
        <v>11</v>
      </c>
      <c r="G380" s="10">
        <v>45770</v>
      </c>
      <c r="H380" s="2" t="s">
        <v>399</v>
      </c>
      <c r="I380" s="2" t="str">
        <f t="shared" si="10"/>
        <v>Secured</v>
      </c>
      <c r="J380" s="4">
        <f>IF($I380="Secured",(E380*(VLOOKUP(F380,'Background data'!B$8:D$18,2,FALSE))*(365.25*1*10^-6)),0)</f>
        <v>7.7661281249999988E-3</v>
      </c>
      <c r="K380" s="4">
        <f>IF($I380="Secured",(E380*(VLOOKUP(F380,'Background data'!B$8:D$18,3,FALSE))*(365.25*1*10^-6)),0)</f>
        <v>8.6290312499999994E-2</v>
      </c>
      <c r="L380" s="4">
        <f>IF(I380="Secured",(E380*(VLOOKUP(F380,'Background data'!B$8:G$18,4,FALSE))*(365.25*1*10^-6)),0)</f>
        <v>3.8830640624999994E-3</v>
      </c>
      <c r="M380" s="4">
        <f>IF(I380="Secured",(E380*(VLOOKUP(F380,'Background data'!B$8:H$18,5,FALSE))*(365.25*1*10^-6)),0)</f>
        <v>0.15532256249999998</v>
      </c>
    </row>
    <row r="381" spans="1:13" x14ac:dyDescent="0.3">
      <c r="A381" s="2" t="s">
        <v>1073</v>
      </c>
      <c r="B381" s="2" t="s">
        <v>127</v>
      </c>
      <c r="C381" s="3">
        <v>45413</v>
      </c>
      <c r="D381" s="2" t="s">
        <v>4</v>
      </c>
      <c r="E381" s="2">
        <f>VLOOKUP(D381,'Background data'!B$2:E$5,4,FALSE)</f>
        <v>47.25</v>
      </c>
      <c r="F381" s="2" t="s">
        <v>11</v>
      </c>
      <c r="G381" s="10">
        <v>45770</v>
      </c>
      <c r="H381" s="2" t="s">
        <v>399</v>
      </c>
      <c r="I381" s="2" t="str">
        <f t="shared" si="10"/>
        <v>Secured</v>
      </c>
      <c r="J381" s="4">
        <f>IF($I381="Secured",(E381*(VLOOKUP(F381,'Background data'!B$8:D$18,2,FALSE))*(365.25*1*10^-6)),0)</f>
        <v>7.7661281249999988E-3</v>
      </c>
      <c r="K381" s="4">
        <f>IF($I381="Secured",(E381*(VLOOKUP(F381,'Background data'!B$8:D$18,3,FALSE))*(365.25*1*10^-6)),0)</f>
        <v>8.6290312499999994E-2</v>
      </c>
      <c r="L381" s="4">
        <f>IF(I381="Secured",(E381*(VLOOKUP(F381,'Background data'!B$8:G$18,4,FALSE))*(365.25*1*10^-6)),0)</f>
        <v>3.8830640624999994E-3</v>
      </c>
      <c r="M381" s="4">
        <f>IF(I381="Secured",(E381*(VLOOKUP(F381,'Background data'!B$8:H$18,5,FALSE))*(365.25*1*10^-6)),0)</f>
        <v>0.15532256249999998</v>
      </c>
    </row>
    <row r="382" spans="1:13" x14ac:dyDescent="0.3">
      <c r="A382" s="2" t="s">
        <v>1074</v>
      </c>
      <c r="B382" s="2" t="s">
        <v>127</v>
      </c>
      <c r="C382" s="3">
        <v>45413</v>
      </c>
      <c r="D382" s="2" t="s">
        <v>4</v>
      </c>
      <c r="E382" s="2">
        <f>VLOOKUP(D382,'Background data'!B$2:E$5,4,FALSE)</f>
        <v>47.25</v>
      </c>
      <c r="F382" s="2" t="s">
        <v>11</v>
      </c>
      <c r="G382" s="10">
        <v>45770</v>
      </c>
      <c r="H382" s="2" t="s">
        <v>399</v>
      </c>
      <c r="I382" s="2" t="str">
        <f t="shared" si="10"/>
        <v>Secured</v>
      </c>
      <c r="J382" s="4">
        <f>IF($I382="Secured",(E382*(VLOOKUP(F382,'Background data'!B$8:D$18,2,FALSE))*(365.25*1*10^-6)),0)</f>
        <v>7.7661281249999988E-3</v>
      </c>
      <c r="K382" s="4">
        <f>IF($I382="Secured",(E382*(VLOOKUP(F382,'Background data'!B$8:D$18,3,FALSE))*(365.25*1*10^-6)),0)</f>
        <v>8.6290312499999994E-2</v>
      </c>
      <c r="L382" s="4">
        <f>IF(I382="Secured",(E382*(VLOOKUP(F382,'Background data'!B$8:G$18,4,FALSE))*(365.25*1*10^-6)),0)</f>
        <v>3.8830640624999994E-3</v>
      </c>
      <c r="M382" s="4">
        <f>IF(I382="Secured",(E382*(VLOOKUP(F382,'Background data'!B$8:H$18,5,FALSE))*(365.25*1*10^-6)),0)</f>
        <v>0.15532256249999998</v>
      </c>
    </row>
    <row r="383" spans="1:13" x14ac:dyDescent="0.3">
      <c r="A383" s="2" t="s">
        <v>1075</v>
      </c>
      <c r="B383" s="2" t="s">
        <v>127</v>
      </c>
      <c r="C383" s="3">
        <v>45413</v>
      </c>
      <c r="D383" s="2" t="s">
        <v>4</v>
      </c>
      <c r="E383" s="2">
        <f>VLOOKUP(D383,'Background data'!B$2:E$5,4,FALSE)</f>
        <v>47.25</v>
      </c>
      <c r="F383" s="2" t="s">
        <v>11</v>
      </c>
      <c r="G383" s="10">
        <v>45770</v>
      </c>
      <c r="H383" s="2" t="s">
        <v>399</v>
      </c>
      <c r="I383" s="2" t="str">
        <f t="shared" si="10"/>
        <v>Secured</v>
      </c>
      <c r="J383" s="4">
        <f>IF($I383="Secured",(E383*(VLOOKUP(F383,'Background data'!B$8:D$18,2,FALSE))*(365.25*1*10^-6)),0)</f>
        <v>7.7661281249999988E-3</v>
      </c>
      <c r="K383" s="4">
        <f>IF($I383="Secured",(E383*(VLOOKUP(F383,'Background data'!B$8:D$18,3,FALSE))*(365.25*1*10^-6)),0)</f>
        <v>8.6290312499999994E-2</v>
      </c>
      <c r="L383" s="4">
        <f>IF(I383="Secured",(E383*(VLOOKUP(F383,'Background data'!B$8:G$18,4,FALSE))*(365.25*1*10^-6)),0)</f>
        <v>3.8830640624999994E-3</v>
      </c>
      <c r="M383" s="4">
        <f>IF(I383="Secured",(E383*(VLOOKUP(F383,'Background data'!B$8:H$18,5,FALSE))*(365.25*1*10^-6)),0)</f>
        <v>0.15532256249999998</v>
      </c>
    </row>
    <row r="384" spans="1:13" x14ac:dyDescent="0.3">
      <c r="A384" s="2" t="s">
        <v>1076</v>
      </c>
      <c r="B384" s="2" t="s">
        <v>127</v>
      </c>
      <c r="C384" s="3">
        <v>45412</v>
      </c>
      <c r="D384" s="2" t="s">
        <v>4</v>
      </c>
      <c r="E384" s="2">
        <f>VLOOKUP(D384,'Background data'!B$2:E$5,4,FALSE)</f>
        <v>47.25</v>
      </c>
      <c r="F384" s="2" t="s">
        <v>11</v>
      </c>
      <c r="G384" s="10">
        <v>45770</v>
      </c>
      <c r="H384" s="2" t="s">
        <v>399</v>
      </c>
      <c r="I384" s="2" t="str">
        <f t="shared" si="10"/>
        <v>Secured</v>
      </c>
      <c r="J384" s="4">
        <f>IF($I384="Secured",(E384*(VLOOKUP(F384,'Background data'!B$8:D$18,2,FALSE))*(365.25*1*10^-6)),0)</f>
        <v>7.7661281249999988E-3</v>
      </c>
      <c r="K384" s="4">
        <f>IF($I384="Secured",(E384*(VLOOKUP(F384,'Background data'!B$8:D$18,3,FALSE))*(365.25*1*10^-6)),0)</f>
        <v>8.6290312499999994E-2</v>
      </c>
      <c r="L384" s="4">
        <f>IF(I384="Secured",(E384*(VLOOKUP(F384,'Background data'!B$8:G$18,4,FALSE))*(365.25*1*10^-6)),0)</f>
        <v>3.8830640624999994E-3</v>
      </c>
      <c r="M384" s="4">
        <f>IF(I384="Secured",(E384*(VLOOKUP(F384,'Background data'!B$8:H$18,5,FALSE))*(365.25*1*10^-6)),0)</f>
        <v>0.15532256249999998</v>
      </c>
    </row>
    <row r="385" spans="1:13" x14ac:dyDescent="0.3">
      <c r="A385" s="2" t="s">
        <v>1077</v>
      </c>
      <c r="B385" s="2" t="s">
        <v>127</v>
      </c>
      <c r="C385" s="3">
        <v>45412</v>
      </c>
      <c r="D385" s="2" t="s">
        <v>4</v>
      </c>
      <c r="E385" s="2">
        <f>VLOOKUP(D385,'Background data'!B$2:E$5,4,FALSE)</f>
        <v>47.25</v>
      </c>
      <c r="F385" s="2" t="s">
        <v>11</v>
      </c>
      <c r="G385" s="10">
        <v>45770</v>
      </c>
      <c r="H385" s="2" t="s">
        <v>399</v>
      </c>
      <c r="I385" s="2" t="str">
        <f t="shared" si="10"/>
        <v>Secured</v>
      </c>
      <c r="J385" s="4">
        <f>IF($I385="Secured",(E385*(VLOOKUP(F385,'Background data'!B$8:D$18,2,FALSE))*(365.25*1*10^-6)),0)</f>
        <v>7.7661281249999988E-3</v>
      </c>
      <c r="K385" s="4">
        <f>IF($I385="Secured",(E385*(VLOOKUP(F385,'Background data'!B$8:D$18,3,FALSE))*(365.25*1*10^-6)),0)</f>
        <v>8.6290312499999994E-2</v>
      </c>
      <c r="L385" s="4">
        <f>IF(I385="Secured",(E385*(VLOOKUP(F385,'Background data'!B$8:G$18,4,FALSE))*(365.25*1*10^-6)),0)</f>
        <v>3.8830640624999994E-3</v>
      </c>
      <c r="M385" s="4">
        <f>IF(I385="Secured",(E385*(VLOOKUP(F385,'Background data'!B$8:H$18,5,FALSE))*(365.25*1*10^-6)),0)</f>
        <v>0.15532256249999998</v>
      </c>
    </row>
    <row r="386" spans="1:13" x14ac:dyDescent="0.3">
      <c r="A386" s="2" t="s">
        <v>1078</v>
      </c>
      <c r="B386" s="2" t="s">
        <v>127</v>
      </c>
      <c r="C386" s="3">
        <v>45412</v>
      </c>
      <c r="D386" s="2" t="s">
        <v>4</v>
      </c>
      <c r="E386" s="2">
        <f>VLOOKUP(D386,'Background data'!B$2:E$5,4,FALSE)</f>
        <v>47.25</v>
      </c>
      <c r="F386" s="2" t="s">
        <v>11</v>
      </c>
      <c r="G386" s="10">
        <v>45770</v>
      </c>
      <c r="H386" s="2" t="s">
        <v>399</v>
      </c>
      <c r="I386" s="2" t="str">
        <f t="shared" si="10"/>
        <v>Secured</v>
      </c>
      <c r="J386" s="4">
        <f>IF($I386="Secured",(E386*(VLOOKUP(F386,'Background data'!B$8:D$18,2,FALSE))*(365.25*1*10^-6)),0)</f>
        <v>7.7661281249999988E-3</v>
      </c>
      <c r="K386" s="4">
        <f>IF($I386="Secured",(E386*(VLOOKUP(F386,'Background data'!B$8:D$18,3,FALSE))*(365.25*1*10^-6)),0)</f>
        <v>8.6290312499999994E-2</v>
      </c>
      <c r="L386" s="4">
        <f>IF(I386="Secured",(E386*(VLOOKUP(F386,'Background data'!B$8:G$18,4,FALSE))*(365.25*1*10^-6)),0)</f>
        <v>3.8830640624999994E-3</v>
      </c>
      <c r="M386" s="4">
        <f>IF(I386="Secured",(E386*(VLOOKUP(F386,'Background data'!B$8:H$18,5,FALSE))*(365.25*1*10^-6)),0)</f>
        <v>0.15532256249999998</v>
      </c>
    </row>
    <row r="387" spans="1:13" x14ac:dyDescent="0.3">
      <c r="A387" s="2" t="s">
        <v>1079</v>
      </c>
      <c r="B387" s="2" t="s">
        <v>127</v>
      </c>
      <c r="C387" s="3">
        <v>45414</v>
      </c>
      <c r="D387" s="2" t="s">
        <v>4</v>
      </c>
      <c r="E387" s="2">
        <f>VLOOKUP(D387,'Background data'!B$2:E$5,4,FALSE)</f>
        <v>47.25</v>
      </c>
      <c r="F387" s="2" t="s">
        <v>11</v>
      </c>
      <c r="G387" s="10">
        <v>45770</v>
      </c>
      <c r="H387" s="2" t="s">
        <v>399</v>
      </c>
      <c r="I387" s="2" t="str">
        <f t="shared" si="10"/>
        <v>Secured</v>
      </c>
      <c r="J387" s="4">
        <f>IF($I387="Secured",(E387*(VLOOKUP(F387,'Background data'!B$8:D$18,2,FALSE))*(365.25*1*10^-6)),0)</f>
        <v>7.7661281249999988E-3</v>
      </c>
      <c r="K387" s="4">
        <f>IF($I387="Secured",(E387*(VLOOKUP(F387,'Background data'!B$8:D$18,3,FALSE))*(365.25*1*10^-6)),0)</f>
        <v>8.6290312499999994E-2</v>
      </c>
      <c r="L387" s="4">
        <f>IF(I387="Secured",(E387*(VLOOKUP(F387,'Background data'!B$8:G$18,4,FALSE))*(365.25*1*10^-6)),0)</f>
        <v>3.8830640624999994E-3</v>
      </c>
      <c r="M387" s="4">
        <f>IF(I387="Secured",(E387*(VLOOKUP(F387,'Background data'!B$8:H$18,5,FALSE))*(365.25*1*10^-6)),0)</f>
        <v>0.15532256249999998</v>
      </c>
    </row>
    <row r="388" spans="1:13" x14ac:dyDescent="0.3">
      <c r="A388" s="2" t="s">
        <v>1080</v>
      </c>
      <c r="B388" s="2" t="s">
        <v>127</v>
      </c>
      <c r="C388" s="3">
        <v>45413</v>
      </c>
      <c r="D388" s="2" t="s">
        <v>4</v>
      </c>
      <c r="E388" s="2">
        <f>VLOOKUP(D388,'Background data'!B$2:E$5,4,FALSE)</f>
        <v>47.25</v>
      </c>
      <c r="F388" s="2" t="s">
        <v>11</v>
      </c>
      <c r="G388" s="10">
        <v>45770</v>
      </c>
      <c r="H388" s="2" t="s">
        <v>399</v>
      </c>
      <c r="I388" s="2" t="str">
        <f t="shared" si="10"/>
        <v>Secured</v>
      </c>
      <c r="J388" s="4">
        <f>IF($I388="Secured",(E388*(VLOOKUP(F388,'Background data'!B$8:D$18,2,FALSE))*(365.25*1*10^-6)),0)</f>
        <v>7.7661281249999988E-3</v>
      </c>
      <c r="K388" s="4">
        <f>IF($I388="Secured",(E388*(VLOOKUP(F388,'Background data'!B$8:D$18,3,FALSE))*(365.25*1*10^-6)),0)</f>
        <v>8.6290312499999994E-2</v>
      </c>
      <c r="L388" s="4">
        <f>IF(I388="Secured",(E388*(VLOOKUP(F388,'Background data'!B$8:G$18,4,FALSE))*(365.25*1*10^-6)),0)</f>
        <v>3.8830640624999994E-3</v>
      </c>
      <c r="M388" s="4">
        <f>IF(I388="Secured",(E388*(VLOOKUP(F388,'Background data'!B$8:H$18,5,FALSE))*(365.25*1*10^-6)),0)</f>
        <v>0.15532256249999998</v>
      </c>
    </row>
    <row r="389" spans="1:13" x14ac:dyDescent="0.3">
      <c r="A389" s="2" t="s">
        <v>1081</v>
      </c>
      <c r="B389" s="2" t="s">
        <v>127</v>
      </c>
      <c r="C389" s="3">
        <v>45413</v>
      </c>
      <c r="D389" s="2" t="s">
        <v>4</v>
      </c>
      <c r="E389" s="2">
        <f>VLOOKUP(D389,'Background data'!B$2:E$5,4,FALSE)</f>
        <v>47.25</v>
      </c>
      <c r="F389" s="2" t="s">
        <v>11</v>
      </c>
      <c r="G389" s="10">
        <v>45770</v>
      </c>
      <c r="H389" s="2" t="s">
        <v>399</v>
      </c>
      <c r="I389" s="2" t="str">
        <f t="shared" si="10"/>
        <v>Secured</v>
      </c>
      <c r="J389" s="4">
        <f>IF($I389="Secured",(E389*(VLOOKUP(F389,'Background data'!B$8:D$18,2,FALSE))*(365.25*1*10^-6)),0)</f>
        <v>7.7661281249999988E-3</v>
      </c>
      <c r="K389" s="4">
        <f>IF($I389="Secured",(E389*(VLOOKUP(F389,'Background data'!B$8:D$18,3,FALSE))*(365.25*1*10^-6)),0)</f>
        <v>8.6290312499999994E-2</v>
      </c>
      <c r="L389" s="4">
        <f>IF(I389="Secured",(E389*(VLOOKUP(F389,'Background data'!B$8:G$18,4,FALSE))*(365.25*1*10^-6)),0)</f>
        <v>3.8830640624999994E-3</v>
      </c>
      <c r="M389" s="4">
        <f>IF(I389="Secured",(E389*(VLOOKUP(F389,'Background data'!B$8:H$18,5,FALSE))*(365.25*1*10^-6)),0)</f>
        <v>0.15532256249999998</v>
      </c>
    </row>
    <row r="390" spans="1:13" x14ac:dyDescent="0.3">
      <c r="A390" s="2" t="s">
        <v>1082</v>
      </c>
      <c r="B390" s="2" t="s">
        <v>127</v>
      </c>
      <c r="C390" s="3">
        <v>45414</v>
      </c>
      <c r="D390" s="2" t="s">
        <v>4</v>
      </c>
      <c r="E390" s="2">
        <f>VLOOKUP(D390,'Background data'!B$2:E$5,4,FALSE)</f>
        <v>47.25</v>
      </c>
      <c r="F390" s="2" t="s">
        <v>11</v>
      </c>
      <c r="G390" s="10">
        <v>45770</v>
      </c>
      <c r="H390" s="2" t="s">
        <v>399</v>
      </c>
      <c r="I390" s="2" t="str">
        <f t="shared" si="10"/>
        <v>Secured</v>
      </c>
      <c r="J390" s="4">
        <f>IF($I390="Secured",(E390*(VLOOKUP(F390,'Background data'!B$8:D$18,2,FALSE))*(365.25*1*10^-6)),0)</f>
        <v>7.7661281249999988E-3</v>
      </c>
      <c r="K390" s="4">
        <f>IF($I390="Secured",(E390*(VLOOKUP(F390,'Background data'!B$8:D$18,3,FALSE))*(365.25*1*10^-6)),0)</f>
        <v>8.6290312499999994E-2</v>
      </c>
      <c r="L390" s="4">
        <f>IF(I390="Secured",(E390*(VLOOKUP(F390,'Background data'!B$8:G$18,4,FALSE))*(365.25*1*10^-6)),0)</f>
        <v>3.8830640624999994E-3</v>
      </c>
      <c r="M390" s="4">
        <f>IF(I390="Secured",(E390*(VLOOKUP(F390,'Background data'!B$8:H$18,5,FALSE))*(365.25*1*10^-6)),0)</f>
        <v>0.15532256249999998</v>
      </c>
    </row>
    <row r="391" spans="1:13" x14ac:dyDescent="0.3">
      <c r="A391" s="2" t="s">
        <v>1083</v>
      </c>
      <c r="B391" s="2" t="s">
        <v>127</v>
      </c>
      <c r="C391" s="3">
        <v>45412</v>
      </c>
      <c r="D391" s="2" t="s">
        <v>4</v>
      </c>
      <c r="E391" s="2">
        <f>VLOOKUP(D391,'Background data'!B$2:E$5,4,FALSE)</f>
        <v>47.25</v>
      </c>
      <c r="F391" s="2" t="s">
        <v>11</v>
      </c>
      <c r="G391" s="10">
        <v>45770</v>
      </c>
      <c r="H391" s="2" t="s">
        <v>399</v>
      </c>
      <c r="I391" s="2" t="str">
        <f t="shared" si="10"/>
        <v>Secured</v>
      </c>
      <c r="J391" s="4">
        <f>IF($I391="Secured",(E391*(VLOOKUP(F391,'Background data'!B$8:D$18,2,FALSE))*(365.25*1*10^-6)),0)</f>
        <v>7.7661281249999988E-3</v>
      </c>
      <c r="K391" s="4">
        <f>IF($I391="Secured",(E391*(VLOOKUP(F391,'Background data'!B$8:D$18,3,FALSE))*(365.25*1*10^-6)),0)</f>
        <v>8.6290312499999994E-2</v>
      </c>
      <c r="L391" s="4">
        <f>IF(I391="Secured",(E391*(VLOOKUP(F391,'Background data'!B$8:G$18,4,FALSE))*(365.25*1*10^-6)),0)</f>
        <v>3.8830640624999994E-3</v>
      </c>
      <c r="M391" s="4">
        <f>IF(I391="Secured",(E391*(VLOOKUP(F391,'Background data'!B$8:H$18,5,FALSE))*(365.25*1*10^-6)),0)</f>
        <v>0.15532256249999998</v>
      </c>
    </row>
    <row r="392" spans="1:13" x14ac:dyDescent="0.3">
      <c r="A392" s="2" t="s">
        <v>1084</v>
      </c>
      <c r="B392" s="2" t="s">
        <v>127</v>
      </c>
      <c r="C392" s="3">
        <v>45412</v>
      </c>
      <c r="D392" s="2" t="s">
        <v>4</v>
      </c>
      <c r="E392" s="2">
        <f>VLOOKUP(D392,'Background data'!B$2:E$5,4,FALSE)</f>
        <v>47.25</v>
      </c>
      <c r="F392" s="2" t="s">
        <v>11</v>
      </c>
      <c r="G392" s="10">
        <v>45770</v>
      </c>
      <c r="H392" s="2" t="s">
        <v>399</v>
      </c>
      <c r="I392" s="2" t="str">
        <f t="shared" si="10"/>
        <v>Secured</v>
      </c>
      <c r="J392" s="4">
        <f>IF($I392="Secured",(E392*(VLOOKUP(F392,'Background data'!B$8:D$18,2,FALSE))*(365.25*1*10^-6)),0)</f>
        <v>7.7661281249999988E-3</v>
      </c>
      <c r="K392" s="4">
        <f>IF($I392="Secured",(E392*(VLOOKUP(F392,'Background data'!B$8:D$18,3,FALSE))*(365.25*1*10^-6)),0)</f>
        <v>8.6290312499999994E-2</v>
      </c>
      <c r="L392" s="4">
        <f>IF(I392="Secured",(E392*(VLOOKUP(F392,'Background data'!B$8:G$18,4,FALSE))*(365.25*1*10^-6)),0)</f>
        <v>3.8830640624999994E-3</v>
      </c>
      <c r="M392" s="4">
        <f>IF(I392="Secured",(E392*(VLOOKUP(F392,'Background data'!B$8:H$18,5,FALSE))*(365.25*1*10^-6)),0)</f>
        <v>0.15532256249999998</v>
      </c>
    </row>
    <row r="393" spans="1:13" x14ac:dyDescent="0.3">
      <c r="A393" s="2" t="s">
        <v>1085</v>
      </c>
      <c r="B393" s="2" t="s">
        <v>127</v>
      </c>
      <c r="C393" s="3">
        <v>45412</v>
      </c>
      <c r="D393" s="2" t="s">
        <v>4</v>
      </c>
      <c r="E393" s="2">
        <f>VLOOKUP(D393,'Background data'!B$2:E$5,4,FALSE)</f>
        <v>47.25</v>
      </c>
      <c r="F393" s="2" t="s">
        <v>11</v>
      </c>
      <c r="G393" s="10">
        <v>45770</v>
      </c>
      <c r="H393" s="2" t="s">
        <v>399</v>
      </c>
      <c r="I393" s="2" t="str">
        <f t="shared" si="10"/>
        <v>Secured</v>
      </c>
      <c r="J393" s="4">
        <f>IF($I393="Secured",(E393*(VLOOKUP(F393,'Background data'!B$8:D$18,2,FALSE))*(365.25*1*10^-6)),0)</f>
        <v>7.7661281249999988E-3</v>
      </c>
      <c r="K393" s="4">
        <f>IF($I393="Secured",(E393*(VLOOKUP(F393,'Background data'!B$8:D$18,3,FALSE))*(365.25*1*10^-6)),0)</f>
        <v>8.6290312499999994E-2</v>
      </c>
      <c r="L393" s="4">
        <f>IF(I393="Secured",(E393*(VLOOKUP(F393,'Background data'!B$8:G$18,4,FALSE))*(365.25*1*10^-6)),0)</f>
        <v>3.8830640624999994E-3</v>
      </c>
      <c r="M393" s="4">
        <f>IF(I393="Secured",(E393*(VLOOKUP(F393,'Background data'!B$8:H$18,5,FALSE))*(365.25*1*10^-6)),0)</f>
        <v>0.15532256249999998</v>
      </c>
    </row>
    <row r="394" spans="1:13" x14ac:dyDescent="0.3">
      <c r="A394" s="2" t="s">
        <v>1086</v>
      </c>
      <c r="B394" s="2" t="s">
        <v>127</v>
      </c>
      <c r="C394" s="3">
        <v>45412</v>
      </c>
      <c r="D394" s="2" t="s">
        <v>4</v>
      </c>
      <c r="E394" s="2">
        <f>VLOOKUP(D394,'Background data'!B$2:E$5,4,FALSE)</f>
        <v>47.25</v>
      </c>
      <c r="F394" s="2" t="s">
        <v>11</v>
      </c>
      <c r="G394" s="10">
        <v>45770</v>
      </c>
      <c r="H394" s="2" t="s">
        <v>399</v>
      </c>
      <c r="I394" s="2" t="str">
        <f t="shared" si="10"/>
        <v>Secured</v>
      </c>
      <c r="J394" s="4">
        <f>IF($I394="Secured",(E394*(VLOOKUP(F394,'Background data'!B$8:D$18,2,FALSE))*(365.25*1*10^-6)),0)</f>
        <v>7.7661281249999988E-3</v>
      </c>
      <c r="K394" s="4">
        <f>IF($I394="Secured",(E394*(VLOOKUP(F394,'Background data'!B$8:D$18,3,FALSE))*(365.25*1*10^-6)),0)</f>
        <v>8.6290312499999994E-2</v>
      </c>
      <c r="L394" s="4">
        <f>IF(I394="Secured",(E394*(VLOOKUP(F394,'Background data'!B$8:G$18,4,FALSE))*(365.25*1*10^-6)),0)</f>
        <v>3.8830640624999994E-3</v>
      </c>
      <c r="M394" s="4">
        <f>IF(I394="Secured",(E394*(VLOOKUP(F394,'Background data'!B$8:H$18,5,FALSE))*(365.25*1*10^-6)),0)</f>
        <v>0.15532256249999998</v>
      </c>
    </row>
    <row r="395" spans="1:13" x14ac:dyDescent="0.3">
      <c r="A395" s="2" t="s">
        <v>1087</v>
      </c>
      <c r="B395" s="2" t="s">
        <v>127</v>
      </c>
      <c r="C395" s="3">
        <v>45412</v>
      </c>
      <c r="D395" s="2" t="s">
        <v>4</v>
      </c>
      <c r="E395" s="2">
        <f>VLOOKUP(D395,'Background data'!B$2:E$5,4,FALSE)</f>
        <v>47.25</v>
      </c>
      <c r="F395" s="2" t="s">
        <v>11</v>
      </c>
      <c r="G395" s="10">
        <v>45770</v>
      </c>
      <c r="H395" s="2" t="s">
        <v>399</v>
      </c>
      <c r="I395" s="2" t="str">
        <f t="shared" si="10"/>
        <v>Secured</v>
      </c>
      <c r="J395" s="4">
        <f>IF($I395="Secured",(E395*(VLOOKUP(F395,'Background data'!B$8:D$18,2,FALSE))*(365.25*1*10^-6)),0)</f>
        <v>7.7661281249999988E-3</v>
      </c>
      <c r="K395" s="4">
        <f>IF($I395="Secured",(E395*(VLOOKUP(F395,'Background data'!B$8:D$18,3,FALSE))*(365.25*1*10^-6)),0)</f>
        <v>8.6290312499999994E-2</v>
      </c>
      <c r="L395" s="4">
        <f>IF(I395="Secured",(E395*(VLOOKUP(F395,'Background data'!B$8:G$18,4,FALSE))*(365.25*1*10^-6)),0)</f>
        <v>3.8830640624999994E-3</v>
      </c>
      <c r="M395" s="4">
        <f>IF(I395="Secured",(E395*(VLOOKUP(F395,'Background data'!B$8:H$18,5,FALSE))*(365.25*1*10^-6)),0)</f>
        <v>0.15532256249999998</v>
      </c>
    </row>
    <row r="396" spans="1:13" x14ac:dyDescent="0.3">
      <c r="A396" s="2" t="s">
        <v>1156</v>
      </c>
      <c r="B396" s="2" t="s">
        <v>129</v>
      </c>
      <c r="C396" s="17">
        <v>45455</v>
      </c>
      <c r="D396" s="2" t="s">
        <v>5</v>
      </c>
      <c r="E396" s="2">
        <f>VLOOKUP(D396,'Background data'!B$2:E$5,4,FALSE)</f>
        <v>64.8</v>
      </c>
      <c r="F396" s="2" t="s">
        <v>11</v>
      </c>
      <c r="G396" s="10">
        <v>45770</v>
      </c>
      <c r="H396" s="2" t="s">
        <v>395</v>
      </c>
      <c r="I396" s="2" t="str">
        <f t="shared" si="10"/>
        <v>Secured</v>
      </c>
      <c r="J396" s="4">
        <f>IF($I396="Secured",(E396*(VLOOKUP(F396,'Background data'!B$8:D$18,2,FALSE))*(365.25*1*10^-6)),0)</f>
        <v>1.0650689999999999E-2</v>
      </c>
      <c r="K396" s="4">
        <f>IF($I396="Secured",(E396*(VLOOKUP(F396,'Background data'!B$8:D$18,3,FALSE))*(365.25*1*10^-6)),0)</f>
        <v>0.11834099999999999</v>
      </c>
      <c r="L396" s="4">
        <f>IF(I396="Secured",(E396*(VLOOKUP(F396,'Background data'!B$8:G$18,4,FALSE))*(365.25*1*10^-6)),0)</f>
        <v>5.3253449999999996E-3</v>
      </c>
      <c r="M396" s="4">
        <f>IF(I396="Secured",(E396*(VLOOKUP(F396,'Background data'!B$8:H$18,5,FALSE))*(365.25*1*10^-6)),0)</f>
        <v>0.21301379999999995</v>
      </c>
    </row>
    <row r="397" spans="1:13" x14ac:dyDescent="0.3">
      <c r="A397" s="2" t="s">
        <v>844</v>
      </c>
      <c r="B397" s="2" t="s">
        <v>129</v>
      </c>
      <c r="C397" s="3">
        <v>45425</v>
      </c>
      <c r="D397" s="2" t="s">
        <v>5</v>
      </c>
      <c r="E397" s="2">
        <f>VLOOKUP(D397,'Background data'!B$2:E$5,4,FALSE)</f>
        <v>64.8</v>
      </c>
      <c r="F397" s="2" t="s">
        <v>11</v>
      </c>
      <c r="G397" s="10">
        <v>45770</v>
      </c>
      <c r="H397" s="2" t="s">
        <v>395</v>
      </c>
      <c r="I397" s="2" t="str">
        <f t="shared" si="10"/>
        <v>Secured</v>
      </c>
      <c r="J397" s="4">
        <f>IF($I397="Secured",(E397*(VLOOKUP(F397,'Background data'!B$8:D$18,2,FALSE))*(365.25*1*10^-6)),0)</f>
        <v>1.0650689999999999E-2</v>
      </c>
      <c r="K397" s="4">
        <f>IF($I397="Secured",(E397*(VLOOKUP(F397,'Background data'!B$8:D$18,3,FALSE))*(365.25*1*10^-6)),0)</f>
        <v>0.11834099999999999</v>
      </c>
      <c r="L397" s="4">
        <f>IF(I397="Secured",(E397*(VLOOKUP(F397,'Background data'!B$8:G$18,4,FALSE))*(365.25*1*10^-6)),0)</f>
        <v>5.3253449999999996E-3</v>
      </c>
      <c r="M397" s="4">
        <f>IF(I397="Secured",(E397*(VLOOKUP(F397,'Background data'!B$8:H$18,5,FALSE))*(365.25*1*10^-6)),0)</f>
        <v>0.21301379999999995</v>
      </c>
    </row>
    <row r="398" spans="1:13" x14ac:dyDescent="0.3">
      <c r="A398" s="2" t="s">
        <v>1157</v>
      </c>
      <c r="B398" s="2" t="s">
        <v>129</v>
      </c>
      <c r="C398" s="17">
        <v>45485</v>
      </c>
      <c r="D398" s="2" t="s">
        <v>4</v>
      </c>
      <c r="E398" s="2">
        <f>VLOOKUP(D398,'Background data'!B$2:E$5,4,FALSE)</f>
        <v>47.25</v>
      </c>
      <c r="F398" s="2" t="s">
        <v>11</v>
      </c>
      <c r="G398" s="10">
        <v>45770</v>
      </c>
      <c r="H398" s="2" t="s">
        <v>399</v>
      </c>
      <c r="I398" s="2" t="str">
        <f t="shared" si="10"/>
        <v>Secured</v>
      </c>
      <c r="J398" s="4">
        <f>IF($I398="Secured",(E398*(VLOOKUP(F398,'Background data'!B$8:D$18,2,FALSE))*(365.25*1*10^-6)),0)</f>
        <v>7.7661281249999988E-3</v>
      </c>
      <c r="K398" s="4">
        <f>IF($I398="Secured",(E398*(VLOOKUP(F398,'Background data'!B$8:D$18,3,FALSE))*(365.25*1*10^-6)),0)</f>
        <v>8.6290312499999994E-2</v>
      </c>
      <c r="L398" s="4">
        <f>IF(I398="Secured",(E398*(VLOOKUP(F398,'Background data'!B$8:G$18,4,FALSE))*(365.25*1*10^-6)),0)</f>
        <v>3.8830640624999994E-3</v>
      </c>
      <c r="M398" s="4">
        <f>IF(I398="Secured",(E398*(VLOOKUP(F398,'Background data'!B$8:H$18,5,FALSE))*(365.25*1*10^-6)),0)</f>
        <v>0.15532256249999998</v>
      </c>
    </row>
    <row r="399" spans="1:13" x14ac:dyDescent="0.3">
      <c r="A399" s="2" t="s">
        <v>845</v>
      </c>
      <c r="B399" s="2" t="s">
        <v>130</v>
      </c>
      <c r="C399" s="3">
        <v>45422</v>
      </c>
      <c r="D399" s="2" t="s">
        <v>5</v>
      </c>
      <c r="E399" s="2">
        <f>VLOOKUP(D399,'Background data'!B$2:E$5,4,FALSE)</f>
        <v>64.8</v>
      </c>
      <c r="F399" s="2" t="s">
        <v>11</v>
      </c>
      <c r="G399" s="10">
        <v>45770</v>
      </c>
      <c r="H399" s="2" t="s">
        <v>395</v>
      </c>
      <c r="I399" s="2" t="str">
        <f t="shared" si="10"/>
        <v>Secured</v>
      </c>
      <c r="J399" s="4">
        <f>IF($I399="Secured",(E399*(VLOOKUP(F399,'Background data'!B$8:D$18,2,FALSE))*(365.25*1*10^-6)),0)</f>
        <v>1.0650689999999999E-2</v>
      </c>
      <c r="K399" s="4">
        <f>IF($I399="Secured",(E399*(VLOOKUP(F399,'Background data'!B$8:D$18,3,FALSE))*(365.25*1*10^-6)),0)</f>
        <v>0.11834099999999999</v>
      </c>
      <c r="L399" s="4">
        <f>IF(I399="Secured",(E399*(VLOOKUP(F399,'Background data'!B$8:G$18,4,FALSE))*(365.25*1*10^-6)),0)</f>
        <v>5.3253449999999996E-3</v>
      </c>
      <c r="M399" s="4">
        <f>IF(I399="Secured",(E399*(VLOOKUP(F399,'Background data'!B$8:H$18,5,FALSE))*(365.25*1*10^-6)),0)</f>
        <v>0.21301379999999995</v>
      </c>
    </row>
    <row r="400" spans="1:13" x14ac:dyDescent="0.3">
      <c r="A400" s="2" t="s">
        <v>846</v>
      </c>
      <c r="B400" s="2" t="s">
        <v>130</v>
      </c>
      <c r="C400" s="3">
        <v>45425</v>
      </c>
      <c r="D400" s="2" t="s">
        <v>5</v>
      </c>
      <c r="E400" s="2">
        <f>VLOOKUP(D400,'Background data'!B$2:E$5,4,FALSE)</f>
        <v>64.8</v>
      </c>
      <c r="F400" s="2" t="s">
        <v>11</v>
      </c>
      <c r="G400" s="10">
        <v>45770</v>
      </c>
      <c r="H400" s="2" t="s">
        <v>395</v>
      </c>
      <c r="I400" s="2" t="str">
        <f t="shared" si="10"/>
        <v>Secured</v>
      </c>
      <c r="J400" s="4">
        <f>IF($I400="Secured",(E400*(VLOOKUP(F400,'Background data'!B$8:D$18,2,FALSE))*(365.25*1*10^-6)),0)</f>
        <v>1.0650689999999999E-2</v>
      </c>
      <c r="K400" s="4">
        <f>IF($I400="Secured",(E400*(VLOOKUP(F400,'Background data'!B$8:D$18,3,FALSE))*(365.25*1*10^-6)),0)</f>
        <v>0.11834099999999999</v>
      </c>
      <c r="L400" s="4">
        <f>IF(I400="Secured",(E400*(VLOOKUP(F400,'Background data'!B$8:G$18,4,FALSE))*(365.25*1*10^-6)),0)</f>
        <v>5.3253449999999996E-3</v>
      </c>
      <c r="M400" s="4">
        <f>IF(I400="Secured",(E400*(VLOOKUP(F400,'Background data'!B$8:H$18,5,FALSE))*(365.25*1*10^-6)),0)</f>
        <v>0.21301379999999995</v>
      </c>
    </row>
    <row r="401" spans="1:13" x14ac:dyDescent="0.3">
      <c r="A401" s="2" t="s">
        <v>847</v>
      </c>
      <c r="B401" s="2" t="s">
        <v>130</v>
      </c>
      <c r="C401" s="3">
        <v>45422</v>
      </c>
      <c r="D401" s="2" t="s">
        <v>5</v>
      </c>
      <c r="E401" s="2">
        <f>VLOOKUP(D401,'Background data'!B$2:E$5,4,FALSE)</f>
        <v>64.8</v>
      </c>
      <c r="F401" s="2" t="s">
        <v>11</v>
      </c>
      <c r="G401" s="10">
        <v>45770</v>
      </c>
      <c r="H401" s="2" t="s">
        <v>395</v>
      </c>
      <c r="I401" s="2" t="str">
        <f t="shared" si="10"/>
        <v>Secured</v>
      </c>
      <c r="J401" s="4">
        <f>IF($I401="Secured",(E401*(VLOOKUP(F401,'Background data'!B$8:D$18,2,FALSE))*(365.25*1*10^-6)),0)</f>
        <v>1.0650689999999999E-2</v>
      </c>
      <c r="K401" s="4">
        <f>IF($I401="Secured",(E401*(VLOOKUP(F401,'Background data'!B$8:D$18,3,FALSE))*(365.25*1*10^-6)),0)</f>
        <v>0.11834099999999999</v>
      </c>
      <c r="L401" s="4">
        <f>IF(I401="Secured",(E401*(VLOOKUP(F401,'Background data'!B$8:G$18,4,FALSE))*(365.25*1*10^-6)),0)</f>
        <v>5.3253449999999996E-3</v>
      </c>
      <c r="M401" s="4">
        <f>IF(I401="Secured",(E401*(VLOOKUP(F401,'Background data'!B$8:H$18,5,FALSE))*(365.25*1*10^-6)),0)</f>
        <v>0.21301379999999995</v>
      </c>
    </row>
    <row r="402" spans="1:13" x14ac:dyDescent="0.3">
      <c r="A402" s="2" t="s">
        <v>848</v>
      </c>
      <c r="B402" s="2" t="s">
        <v>130</v>
      </c>
      <c r="C402" s="3">
        <v>45422</v>
      </c>
      <c r="D402" s="2" t="s">
        <v>5</v>
      </c>
      <c r="E402" s="2">
        <f>VLOOKUP(D402,'Background data'!B$2:E$5,4,FALSE)</f>
        <v>64.8</v>
      </c>
      <c r="F402" s="2" t="s">
        <v>11</v>
      </c>
      <c r="G402" s="10">
        <v>45770</v>
      </c>
      <c r="H402" s="2" t="s">
        <v>395</v>
      </c>
      <c r="I402" s="2" t="str">
        <f t="shared" si="10"/>
        <v>Secured</v>
      </c>
      <c r="J402" s="4">
        <f>IF($I402="Secured",(E402*(VLOOKUP(F402,'Background data'!B$8:D$18,2,FALSE))*(365.25*1*10^-6)),0)</f>
        <v>1.0650689999999999E-2</v>
      </c>
      <c r="K402" s="4">
        <f>IF($I402="Secured",(E402*(VLOOKUP(F402,'Background data'!B$8:D$18,3,FALSE))*(365.25*1*10^-6)),0)</f>
        <v>0.11834099999999999</v>
      </c>
      <c r="L402" s="4">
        <f>IF(I402="Secured",(E402*(VLOOKUP(F402,'Background data'!B$8:G$18,4,FALSE))*(365.25*1*10^-6)),0)</f>
        <v>5.3253449999999996E-3</v>
      </c>
      <c r="M402" s="4">
        <f>IF(I402="Secured",(E402*(VLOOKUP(F402,'Background data'!B$8:H$18,5,FALSE))*(365.25*1*10^-6)),0)</f>
        <v>0.21301379999999995</v>
      </c>
    </row>
    <row r="403" spans="1:13" x14ac:dyDescent="0.3">
      <c r="A403" s="2" t="s">
        <v>849</v>
      </c>
      <c r="B403" s="2" t="s">
        <v>130</v>
      </c>
      <c r="C403" s="3">
        <v>45422</v>
      </c>
      <c r="D403" s="2" t="s">
        <v>5</v>
      </c>
      <c r="E403" s="2">
        <f>VLOOKUP(D403,'Background data'!B$2:E$5,4,FALSE)</f>
        <v>64.8</v>
      </c>
      <c r="F403" s="2" t="s">
        <v>11</v>
      </c>
      <c r="G403" s="10">
        <v>45770</v>
      </c>
      <c r="H403" s="2" t="s">
        <v>395</v>
      </c>
      <c r="I403" s="2" t="str">
        <f t="shared" si="10"/>
        <v>Secured</v>
      </c>
      <c r="J403" s="4">
        <f>IF($I403="Secured",(E403*(VLOOKUP(F403,'Background data'!B$8:D$18,2,FALSE))*(365.25*1*10^-6)),0)</f>
        <v>1.0650689999999999E-2</v>
      </c>
      <c r="K403" s="4">
        <f>IF($I403="Secured",(E403*(VLOOKUP(F403,'Background data'!B$8:D$18,3,FALSE))*(365.25*1*10^-6)),0)</f>
        <v>0.11834099999999999</v>
      </c>
      <c r="L403" s="4">
        <f>IF(I403="Secured",(E403*(VLOOKUP(F403,'Background data'!B$8:G$18,4,FALSE))*(365.25*1*10^-6)),0)</f>
        <v>5.3253449999999996E-3</v>
      </c>
      <c r="M403" s="4">
        <f>IF(I403="Secured",(E403*(VLOOKUP(F403,'Background data'!B$8:H$18,5,FALSE))*(365.25*1*10^-6)),0)</f>
        <v>0.21301379999999995</v>
      </c>
    </row>
    <row r="404" spans="1:13" x14ac:dyDescent="0.3">
      <c r="A404" s="2" t="s">
        <v>850</v>
      </c>
      <c r="B404" s="2" t="s">
        <v>130</v>
      </c>
      <c r="C404" s="3">
        <v>45422</v>
      </c>
      <c r="D404" s="2" t="s">
        <v>5</v>
      </c>
      <c r="E404" s="2">
        <f>VLOOKUP(D404,'Background data'!B$2:E$5,4,FALSE)</f>
        <v>64.8</v>
      </c>
      <c r="F404" s="2" t="s">
        <v>11</v>
      </c>
      <c r="G404" s="10">
        <v>45770</v>
      </c>
      <c r="H404" s="2" t="s">
        <v>395</v>
      </c>
      <c r="I404" s="2" t="str">
        <f t="shared" si="10"/>
        <v>Secured</v>
      </c>
      <c r="J404" s="4">
        <f>IF($I404="Secured",(E404*(VLOOKUP(F404,'Background data'!B$8:D$18,2,FALSE))*(365.25*1*10^-6)),0)</f>
        <v>1.0650689999999999E-2</v>
      </c>
      <c r="K404" s="4">
        <f>IF($I404="Secured",(E404*(VLOOKUP(F404,'Background data'!B$8:D$18,3,FALSE))*(365.25*1*10^-6)),0)</f>
        <v>0.11834099999999999</v>
      </c>
      <c r="L404" s="4">
        <f>IF(I404="Secured",(E404*(VLOOKUP(F404,'Background data'!B$8:G$18,4,FALSE))*(365.25*1*10^-6)),0)</f>
        <v>5.3253449999999996E-3</v>
      </c>
      <c r="M404" s="4">
        <f>IF(I404="Secured",(E404*(VLOOKUP(F404,'Background data'!B$8:H$18,5,FALSE))*(365.25*1*10^-6)),0)</f>
        <v>0.21301379999999995</v>
      </c>
    </row>
    <row r="405" spans="1:13" x14ac:dyDescent="0.3">
      <c r="A405" s="2" t="s">
        <v>1158</v>
      </c>
      <c r="B405" s="2" t="s">
        <v>130</v>
      </c>
      <c r="C405" s="17">
        <v>45454</v>
      </c>
      <c r="D405" s="2" t="s">
        <v>5</v>
      </c>
      <c r="E405" s="2">
        <f>VLOOKUP(D405,'Background data'!B$2:E$5,4,FALSE)</f>
        <v>64.8</v>
      </c>
      <c r="F405" s="2" t="s">
        <v>11</v>
      </c>
      <c r="G405" s="10">
        <v>45770</v>
      </c>
      <c r="H405" s="2" t="s">
        <v>395</v>
      </c>
      <c r="I405" s="2" t="str">
        <f t="shared" si="10"/>
        <v>Secured</v>
      </c>
      <c r="J405" s="4">
        <f>IF($I405="Secured",(E405*(VLOOKUP(F405,'Background data'!B$8:D$18,2,FALSE))*(365.25*1*10^-6)),0)</f>
        <v>1.0650689999999999E-2</v>
      </c>
      <c r="K405" s="4">
        <f>IF($I405="Secured",(E405*(VLOOKUP(F405,'Background data'!B$8:D$18,3,FALSE))*(365.25*1*10^-6)),0)</f>
        <v>0.11834099999999999</v>
      </c>
      <c r="L405" s="4">
        <f>IF(I405="Secured",(E405*(VLOOKUP(F405,'Background data'!B$8:G$18,4,FALSE))*(365.25*1*10^-6)),0)</f>
        <v>5.3253449999999996E-3</v>
      </c>
      <c r="M405" s="4">
        <f>IF(I405="Secured",(E405*(VLOOKUP(F405,'Background data'!B$8:H$18,5,FALSE))*(365.25*1*10^-6)),0)</f>
        <v>0.21301379999999995</v>
      </c>
    </row>
    <row r="406" spans="1:13" x14ac:dyDescent="0.3">
      <c r="A406" s="2" t="s">
        <v>851</v>
      </c>
      <c r="B406" s="2" t="s">
        <v>130</v>
      </c>
      <c r="C406" s="3">
        <v>45425</v>
      </c>
      <c r="D406" s="2" t="s">
        <v>5</v>
      </c>
      <c r="E406" s="2">
        <f>VLOOKUP(D406,'Background data'!B$2:E$5,4,FALSE)</f>
        <v>64.8</v>
      </c>
      <c r="F406" s="2" t="s">
        <v>11</v>
      </c>
      <c r="G406" s="10">
        <v>45770</v>
      </c>
      <c r="H406" s="2" t="s">
        <v>395</v>
      </c>
      <c r="I406" s="2" t="str">
        <f t="shared" si="10"/>
        <v>Secured</v>
      </c>
      <c r="J406" s="4">
        <f>IF($I406="Secured",(E406*(VLOOKUP(F406,'Background data'!B$8:D$18,2,FALSE))*(365.25*1*10^-6)),0)</f>
        <v>1.0650689999999999E-2</v>
      </c>
      <c r="K406" s="4">
        <f>IF($I406="Secured",(E406*(VLOOKUP(F406,'Background data'!B$8:D$18,3,FALSE))*(365.25*1*10^-6)),0)</f>
        <v>0.11834099999999999</v>
      </c>
      <c r="L406" s="4">
        <f>IF(I406="Secured",(E406*(VLOOKUP(F406,'Background data'!B$8:G$18,4,FALSE))*(365.25*1*10^-6)),0)</f>
        <v>5.3253449999999996E-3</v>
      </c>
      <c r="M406" s="4">
        <f>IF(I406="Secured",(E406*(VLOOKUP(F406,'Background data'!B$8:H$18,5,FALSE))*(365.25*1*10^-6)),0)</f>
        <v>0.21301379999999995</v>
      </c>
    </row>
    <row r="407" spans="1:13" x14ac:dyDescent="0.3">
      <c r="A407" s="2" t="s">
        <v>1159</v>
      </c>
      <c r="B407" s="2" t="s">
        <v>130</v>
      </c>
      <c r="C407" s="3">
        <v>45442</v>
      </c>
      <c r="D407" s="2" t="s">
        <v>5</v>
      </c>
      <c r="E407" s="2">
        <f>VLOOKUP(D407,'Background data'!B$2:E$5,4,FALSE)</f>
        <v>64.8</v>
      </c>
      <c r="F407" s="2" t="s">
        <v>11</v>
      </c>
      <c r="G407" s="10">
        <v>45770</v>
      </c>
      <c r="H407" s="2" t="s">
        <v>395</v>
      </c>
      <c r="I407" s="2" t="str">
        <f t="shared" si="10"/>
        <v>Secured</v>
      </c>
      <c r="J407" s="4">
        <f>IF($I407="Secured",(E407*(VLOOKUP(F407,'Background data'!B$8:D$18,2,FALSE))*(365.25*1*10^-6)),0)</f>
        <v>1.0650689999999999E-2</v>
      </c>
      <c r="K407" s="4">
        <f>IF($I407="Secured",(E407*(VLOOKUP(F407,'Background data'!B$8:D$18,3,FALSE))*(365.25*1*10^-6)),0)</f>
        <v>0.11834099999999999</v>
      </c>
      <c r="L407" s="4">
        <f>IF(I407="Secured",(E407*(VLOOKUP(F407,'Background data'!B$8:G$18,4,FALSE))*(365.25*1*10^-6)),0)</f>
        <v>5.3253449999999996E-3</v>
      </c>
      <c r="M407" s="4">
        <f>IF(I407="Secured",(E407*(VLOOKUP(F407,'Background data'!B$8:H$18,5,FALSE))*(365.25*1*10^-6)),0)</f>
        <v>0.21301379999999995</v>
      </c>
    </row>
    <row r="408" spans="1:13" x14ac:dyDescent="0.3">
      <c r="A408" s="2" t="s">
        <v>1160</v>
      </c>
      <c r="B408" s="2" t="s">
        <v>131</v>
      </c>
      <c r="C408" s="3">
        <v>45449</v>
      </c>
      <c r="D408" s="2" t="s">
        <v>5</v>
      </c>
      <c r="E408" s="2">
        <f>VLOOKUP(D408,'Background data'!B$2:E$5,4,FALSE)</f>
        <v>64.8</v>
      </c>
      <c r="F408" s="2" t="s">
        <v>11</v>
      </c>
      <c r="G408" s="10">
        <v>45770</v>
      </c>
      <c r="H408" s="2" t="s">
        <v>395</v>
      </c>
      <c r="I408" s="2" t="str">
        <f t="shared" si="10"/>
        <v>Secured</v>
      </c>
      <c r="J408" s="4">
        <f>IF($I408="Secured",(E408*(VLOOKUP(F408,'Background data'!B$8:D$18,2,FALSE))*(365.25*1*10^-6)),0)</f>
        <v>1.0650689999999999E-2</v>
      </c>
      <c r="K408" s="4">
        <f>IF($I408="Secured",(E408*(VLOOKUP(F408,'Background data'!B$8:D$18,3,FALSE))*(365.25*1*10^-6)),0)</f>
        <v>0.11834099999999999</v>
      </c>
      <c r="L408" s="4">
        <f>IF(I408="Secured",(E408*(VLOOKUP(F408,'Background data'!B$8:G$18,4,FALSE))*(365.25*1*10^-6)),0)</f>
        <v>5.3253449999999996E-3</v>
      </c>
      <c r="M408" s="4">
        <f>IF(I408="Secured",(E408*(VLOOKUP(F408,'Background data'!B$8:H$18,5,FALSE))*(365.25*1*10^-6)),0)</f>
        <v>0.21301379999999995</v>
      </c>
    </row>
    <row r="409" spans="1:13" x14ac:dyDescent="0.3">
      <c r="A409" s="2" t="s">
        <v>1161</v>
      </c>
      <c r="B409" s="2" t="s">
        <v>131</v>
      </c>
      <c r="C409" s="3">
        <v>45443</v>
      </c>
      <c r="D409" s="2" t="s">
        <v>5</v>
      </c>
      <c r="E409" s="2">
        <f>VLOOKUP(D409,'Background data'!B$2:E$5,4,FALSE)</f>
        <v>64.8</v>
      </c>
      <c r="F409" s="2" t="s">
        <v>11</v>
      </c>
      <c r="G409" s="10">
        <v>45770</v>
      </c>
      <c r="H409" s="2" t="s">
        <v>395</v>
      </c>
      <c r="I409" s="2" t="str">
        <f t="shared" si="10"/>
        <v>Secured</v>
      </c>
      <c r="J409" s="4">
        <f>IF($I409="Secured",(E409*(VLOOKUP(F409,'Background data'!B$8:D$18,2,FALSE))*(365.25*1*10^-6)),0)</f>
        <v>1.0650689999999999E-2</v>
      </c>
      <c r="K409" s="4">
        <f>IF($I409="Secured",(E409*(VLOOKUP(F409,'Background data'!B$8:D$18,3,FALSE))*(365.25*1*10^-6)),0)</f>
        <v>0.11834099999999999</v>
      </c>
      <c r="L409" s="4">
        <f>IF(I409="Secured",(E409*(VLOOKUP(F409,'Background data'!B$8:G$18,4,FALSE))*(365.25*1*10^-6)),0)</f>
        <v>5.3253449999999996E-3</v>
      </c>
      <c r="M409" s="4">
        <f>IF(I409="Secured",(E409*(VLOOKUP(F409,'Background data'!B$8:H$18,5,FALSE))*(365.25*1*10^-6)),0)</f>
        <v>0.21301379999999995</v>
      </c>
    </row>
    <row r="410" spans="1:13" x14ac:dyDescent="0.3">
      <c r="A410" s="2" t="s">
        <v>852</v>
      </c>
      <c r="B410" s="2" t="s">
        <v>131</v>
      </c>
      <c r="C410" s="3">
        <v>45428</v>
      </c>
      <c r="D410" s="2" t="s">
        <v>4</v>
      </c>
      <c r="E410" s="2">
        <f>VLOOKUP(D410,'Background data'!B$2:E$5,4,FALSE)</f>
        <v>47.25</v>
      </c>
      <c r="F410" s="2" t="s">
        <v>11</v>
      </c>
      <c r="G410" s="10">
        <v>45770</v>
      </c>
      <c r="H410" s="2" t="s">
        <v>399</v>
      </c>
      <c r="I410" s="2" t="str">
        <f t="shared" si="10"/>
        <v>Secured</v>
      </c>
      <c r="J410" s="4">
        <f>IF($I410="Secured",(E410*(VLOOKUP(F410,'Background data'!B$8:D$18,2,FALSE))*(365.25*1*10^-6)),0)</f>
        <v>7.7661281249999988E-3</v>
      </c>
      <c r="K410" s="4">
        <f>IF($I410="Secured",(E410*(VLOOKUP(F410,'Background data'!B$8:D$18,3,FALSE))*(365.25*1*10^-6)),0)</f>
        <v>8.6290312499999994E-2</v>
      </c>
      <c r="L410" s="4">
        <f>IF(I410="Secured",(E410*(VLOOKUP(F410,'Background data'!B$8:G$18,4,FALSE))*(365.25*1*10^-6)),0)</f>
        <v>3.8830640624999994E-3</v>
      </c>
      <c r="M410" s="4">
        <f>IF(I410="Secured",(E410*(VLOOKUP(F410,'Background data'!B$8:H$18,5,FALSE))*(365.25*1*10^-6)),0)</f>
        <v>0.15532256249999998</v>
      </c>
    </row>
    <row r="411" spans="1:13" x14ac:dyDescent="0.3">
      <c r="A411" s="2" t="s">
        <v>1162</v>
      </c>
      <c r="B411" s="2" t="s">
        <v>131</v>
      </c>
      <c r="C411" s="3">
        <v>45429</v>
      </c>
      <c r="D411" s="2" t="s">
        <v>4</v>
      </c>
      <c r="E411" s="2">
        <f>VLOOKUP(D411,'Background data'!B$2:E$5,4,FALSE)</f>
        <v>47.25</v>
      </c>
      <c r="F411" s="2" t="s">
        <v>11</v>
      </c>
      <c r="G411" s="10">
        <v>45770</v>
      </c>
      <c r="H411" s="2" t="s">
        <v>399</v>
      </c>
      <c r="I411" s="2" t="str">
        <f t="shared" si="10"/>
        <v>Secured</v>
      </c>
      <c r="J411" s="4">
        <f>IF($I411="Secured",(E411*(VLOOKUP(F411,'Background data'!B$8:D$18,2,FALSE))*(365.25*1*10^-6)),0)</f>
        <v>7.7661281249999988E-3</v>
      </c>
      <c r="K411" s="4">
        <f>IF($I411="Secured",(E411*(VLOOKUP(F411,'Background data'!B$8:D$18,3,FALSE))*(365.25*1*10^-6)),0)</f>
        <v>8.6290312499999994E-2</v>
      </c>
      <c r="L411" s="4">
        <f>IF(I411="Secured",(E411*(VLOOKUP(F411,'Background data'!B$8:G$18,4,FALSE))*(365.25*1*10^-6)),0)</f>
        <v>3.8830640624999994E-3</v>
      </c>
      <c r="M411" s="4">
        <f>IF(I411="Secured",(E411*(VLOOKUP(F411,'Background data'!B$8:H$18,5,FALSE))*(365.25*1*10^-6)),0)</f>
        <v>0.15532256249999998</v>
      </c>
    </row>
    <row r="412" spans="1:13" x14ac:dyDescent="0.3">
      <c r="A412" s="2" t="s">
        <v>853</v>
      </c>
      <c r="B412" s="2" t="s">
        <v>131</v>
      </c>
      <c r="C412" s="3">
        <v>45446</v>
      </c>
      <c r="D412" s="2" t="s">
        <v>4</v>
      </c>
      <c r="E412" s="2">
        <f>VLOOKUP(D412,'Background data'!B$2:E$5,4,FALSE)</f>
        <v>47.25</v>
      </c>
      <c r="F412" s="2" t="s">
        <v>11</v>
      </c>
      <c r="G412" s="10">
        <v>45770</v>
      </c>
      <c r="H412" s="2" t="s">
        <v>399</v>
      </c>
      <c r="I412" s="2" t="str">
        <f t="shared" si="10"/>
        <v>Secured</v>
      </c>
      <c r="J412" s="4">
        <f>IF($I412="Secured",(E412*(VLOOKUP(F412,'Background data'!B$8:D$18,2,FALSE))*(365.25*1*10^-6)),0)</f>
        <v>7.7661281249999988E-3</v>
      </c>
      <c r="K412" s="4">
        <f>IF($I412="Secured",(E412*(VLOOKUP(F412,'Background data'!B$8:D$18,3,FALSE))*(365.25*1*10^-6)),0)</f>
        <v>8.6290312499999994E-2</v>
      </c>
      <c r="L412" s="4">
        <f>IF(I412="Secured",(E412*(VLOOKUP(F412,'Background data'!B$8:G$18,4,FALSE))*(365.25*1*10^-6)),0)</f>
        <v>3.8830640624999994E-3</v>
      </c>
      <c r="M412" s="4">
        <f>IF(I412="Secured",(E412*(VLOOKUP(F412,'Background data'!B$8:H$18,5,FALSE))*(365.25*1*10^-6)),0)</f>
        <v>0.15532256249999998</v>
      </c>
    </row>
    <row r="413" spans="1:13" x14ac:dyDescent="0.3">
      <c r="A413" s="2" t="s">
        <v>854</v>
      </c>
      <c r="B413" s="2" t="s">
        <v>131</v>
      </c>
      <c r="C413" s="3">
        <v>45426</v>
      </c>
      <c r="D413" s="2" t="s">
        <v>4</v>
      </c>
      <c r="E413" s="2">
        <f>VLOOKUP(D413,'Background data'!B$2:E$5,4,FALSE)</f>
        <v>47.25</v>
      </c>
      <c r="F413" s="2" t="s">
        <v>11</v>
      </c>
      <c r="G413" s="10">
        <v>45770</v>
      </c>
      <c r="H413" s="2" t="s">
        <v>399</v>
      </c>
      <c r="I413" s="2" t="str">
        <f t="shared" si="10"/>
        <v>Secured</v>
      </c>
      <c r="J413" s="4">
        <f>IF($I413="Secured",(E413*(VLOOKUP(F413,'Background data'!B$8:D$18,2,FALSE))*(365.25*1*10^-6)),0)</f>
        <v>7.7661281249999988E-3</v>
      </c>
      <c r="K413" s="4">
        <f>IF($I413="Secured",(E413*(VLOOKUP(F413,'Background data'!B$8:D$18,3,FALSE))*(365.25*1*10^-6)),0)</f>
        <v>8.6290312499999994E-2</v>
      </c>
      <c r="L413" s="4">
        <f>IF(I413="Secured",(E413*(VLOOKUP(F413,'Background data'!B$8:G$18,4,FALSE))*(365.25*1*10^-6)),0)</f>
        <v>3.8830640624999994E-3</v>
      </c>
      <c r="M413" s="4">
        <f>IF(I413="Secured",(E413*(VLOOKUP(F413,'Background data'!B$8:H$18,5,FALSE))*(365.25*1*10^-6)),0)</f>
        <v>0.15532256249999998</v>
      </c>
    </row>
    <row r="414" spans="1:13" x14ac:dyDescent="0.3">
      <c r="A414" s="2" t="s">
        <v>855</v>
      </c>
      <c r="B414" s="2" t="s">
        <v>131</v>
      </c>
      <c r="C414" s="3">
        <v>45421</v>
      </c>
      <c r="D414" s="2" t="s">
        <v>4</v>
      </c>
      <c r="E414" s="2">
        <f>VLOOKUP(D414,'Background data'!B$2:E$5,4,FALSE)</f>
        <v>47.25</v>
      </c>
      <c r="F414" s="2" t="s">
        <v>11</v>
      </c>
      <c r="G414" s="10">
        <v>45770</v>
      </c>
      <c r="H414" s="2" t="s">
        <v>399</v>
      </c>
      <c r="I414" s="2" t="str">
        <f t="shared" si="10"/>
        <v>Secured</v>
      </c>
      <c r="J414" s="4">
        <f>IF($I414="Secured",(E414*(VLOOKUP(F414,'Background data'!B$8:D$18,2,FALSE))*(365.25*1*10^-6)),0)</f>
        <v>7.7661281249999988E-3</v>
      </c>
      <c r="K414" s="4">
        <f>IF($I414="Secured",(E414*(VLOOKUP(F414,'Background data'!B$8:D$18,3,FALSE))*(365.25*1*10^-6)),0)</f>
        <v>8.6290312499999994E-2</v>
      </c>
      <c r="L414" s="4">
        <f>IF(I414="Secured",(E414*(VLOOKUP(F414,'Background data'!B$8:G$18,4,FALSE))*(365.25*1*10^-6)),0)</f>
        <v>3.8830640624999994E-3</v>
      </c>
      <c r="M414" s="4">
        <f>IF(I414="Secured",(E414*(VLOOKUP(F414,'Background data'!B$8:H$18,5,FALSE))*(365.25*1*10^-6)),0)</f>
        <v>0.15532256249999998</v>
      </c>
    </row>
    <row r="415" spans="1:13" x14ac:dyDescent="0.3">
      <c r="A415" s="2" t="s">
        <v>1163</v>
      </c>
      <c r="B415" s="2" t="s">
        <v>131</v>
      </c>
      <c r="C415" s="17">
        <v>45454</v>
      </c>
      <c r="D415" s="2" t="s">
        <v>4</v>
      </c>
      <c r="E415" s="2">
        <f>VLOOKUP(D415,'Background data'!B$2:E$5,4,FALSE)</f>
        <v>47.25</v>
      </c>
      <c r="F415" s="2" t="s">
        <v>11</v>
      </c>
      <c r="G415" s="10">
        <v>45770</v>
      </c>
      <c r="H415" s="2" t="s">
        <v>399</v>
      </c>
      <c r="I415" s="2" t="str">
        <f t="shared" si="10"/>
        <v>Secured</v>
      </c>
      <c r="J415" s="4">
        <f>IF($I415="Secured",(E415*(VLOOKUP(F415,'Background data'!B$8:D$18,2,FALSE))*(365.25*1*10^-6)),0)</f>
        <v>7.7661281249999988E-3</v>
      </c>
      <c r="K415" s="4">
        <f>IF($I415="Secured",(E415*(VLOOKUP(F415,'Background data'!B$8:D$18,3,FALSE))*(365.25*1*10^-6)),0)</f>
        <v>8.6290312499999994E-2</v>
      </c>
      <c r="L415" s="4">
        <f>IF(I415="Secured",(E415*(VLOOKUP(F415,'Background data'!B$8:G$18,4,FALSE))*(365.25*1*10^-6)),0)</f>
        <v>3.8830640624999994E-3</v>
      </c>
      <c r="M415" s="4">
        <f>IF(I415="Secured",(E415*(VLOOKUP(F415,'Background data'!B$8:H$18,5,FALSE))*(365.25*1*10^-6)),0)</f>
        <v>0.15532256249999998</v>
      </c>
    </row>
    <row r="416" spans="1:13" x14ac:dyDescent="0.3">
      <c r="A416" s="2" t="s">
        <v>856</v>
      </c>
      <c r="B416" s="2" t="s">
        <v>132</v>
      </c>
      <c r="C416" s="3">
        <v>45415</v>
      </c>
      <c r="D416" s="2" t="s">
        <v>5</v>
      </c>
      <c r="E416" s="2">
        <f>VLOOKUP(D416,'Background data'!B$2:E$5,4,FALSE)</f>
        <v>64.8</v>
      </c>
      <c r="F416" s="2" t="s">
        <v>11</v>
      </c>
      <c r="G416" s="10">
        <v>45770</v>
      </c>
      <c r="H416" s="2" t="s">
        <v>395</v>
      </c>
      <c r="I416" s="2" t="str">
        <f t="shared" ref="I416:I450" si="11">IF(G416="","Not secured","Secured")</f>
        <v>Secured</v>
      </c>
      <c r="J416" s="4">
        <f>IF($I416="Secured",(E416*(VLOOKUP(F416,'Background data'!B$8:D$18,2,FALSE))*(365.25*1*10^-6)),0)</f>
        <v>1.0650689999999999E-2</v>
      </c>
      <c r="K416" s="4">
        <f>IF($I416="Secured",(E416*(VLOOKUP(F416,'Background data'!B$8:D$18,3,FALSE))*(365.25*1*10^-6)),0)</f>
        <v>0.11834099999999999</v>
      </c>
      <c r="L416" s="4">
        <f>IF(I416="Secured",(E416*(VLOOKUP(F416,'Background data'!B$8:G$18,4,FALSE))*(365.25*1*10^-6)),0)</f>
        <v>5.3253449999999996E-3</v>
      </c>
      <c r="M416" s="4">
        <f>IF(I416="Secured",(E416*(VLOOKUP(F416,'Background data'!B$8:H$18,5,FALSE))*(365.25*1*10^-6)),0)</f>
        <v>0.21301379999999995</v>
      </c>
    </row>
    <row r="417" spans="1:13" x14ac:dyDescent="0.3">
      <c r="A417" s="2" t="s">
        <v>857</v>
      </c>
      <c r="B417" s="2" t="s">
        <v>132</v>
      </c>
      <c r="C417" s="3">
        <v>45422</v>
      </c>
      <c r="D417" s="2" t="s">
        <v>5</v>
      </c>
      <c r="E417" s="2">
        <f>VLOOKUP(D417,'Background data'!B$2:E$5,4,FALSE)</f>
        <v>64.8</v>
      </c>
      <c r="F417" s="2" t="s">
        <v>11</v>
      </c>
      <c r="G417" s="10">
        <v>45770</v>
      </c>
      <c r="H417" s="2" t="s">
        <v>395</v>
      </c>
      <c r="I417" s="2" t="str">
        <f t="shared" si="11"/>
        <v>Secured</v>
      </c>
      <c r="J417" s="4">
        <f>IF($I417="Secured",(E417*(VLOOKUP(F417,'Background data'!B$8:D$18,2,FALSE))*(365.25*1*10^-6)),0)</f>
        <v>1.0650689999999999E-2</v>
      </c>
      <c r="K417" s="4">
        <f>IF($I417="Secured",(E417*(VLOOKUP(F417,'Background data'!B$8:D$18,3,FALSE))*(365.25*1*10^-6)),0)</f>
        <v>0.11834099999999999</v>
      </c>
      <c r="L417" s="4">
        <f>IF(I417="Secured",(E417*(VLOOKUP(F417,'Background data'!B$8:G$18,4,FALSE))*(365.25*1*10^-6)),0)</f>
        <v>5.3253449999999996E-3</v>
      </c>
      <c r="M417" s="4">
        <f>IF(I417="Secured",(E417*(VLOOKUP(F417,'Background data'!B$8:H$18,5,FALSE))*(365.25*1*10^-6)),0)</f>
        <v>0.21301379999999995</v>
      </c>
    </row>
    <row r="418" spans="1:13" x14ac:dyDescent="0.3">
      <c r="A418" s="2" t="s">
        <v>858</v>
      </c>
      <c r="B418" s="2" t="s">
        <v>132</v>
      </c>
      <c r="C418" s="3">
        <v>45419</v>
      </c>
      <c r="D418" s="2" t="s">
        <v>5</v>
      </c>
      <c r="E418" s="2">
        <f>VLOOKUP(D418,'Background data'!B$2:E$5,4,FALSE)</f>
        <v>64.8</v>
      </c>
      <c r="F418" s="2" t="s">
        <v>11</v>
      </c>
      <c r="G418" s="10">
        <v>45770</v>
      </c>
      <c r="H418" s="2" t="s">
        <v>395</v>
      </c>
      <c r="I418" s="2" t="str">
        <f t="shared" si="11"/>
        <v>Secured</v>
      </c>
      <c r="J418" s="4">
        <f>IF($I418="Secured",(E418*(VLOOKUP(F418,'Background data'!B$8:D$18,2,FALSE))*(365.25*1*10^-6)),0)</f>
        <v>1.0650689999999999E-2</v>
      </c>
      <c r="K418" s="4">
        <f>IF($I418="Secured",(E418*(VLOOKUP(F418,'Background data'!B$8:D$18,3,FALSE))*(365.25*1*10^-6)),0)</f>
        <v>0.11834099999999999</v>
      </c>
      <c r="L418" s="4">
        <f>IF(I418="Secured",(E418*(VLOOKUP(F418,'Background data'!B$8:G$18,4,FALSE))*(365.25*1*10^-6)),0)</f>
        <v>5.3253449999999996E-3</v>
      </c>
      <c r="M418" s="4">
        <f>IF(I418="Secured",(E418*(VLOOKUP(F418,'Background data'!B$8:H$18,5,FALSE))*(365.25*1*10^-6)),0)</f>
        <v>0.21301379999999995</v>
      </c>
    </row>
    <row r="419" spans="1:13" x14ac:dyDescent="0.3">
      <c r="A419" s="2" t="s">
        <v>859</v>
      </c>
      <c r="B419" s="2" t="s">
        <v>132</v>
      </c>
      <c r="C419" s="3">
        <v>45420</v>
      </c>
      <c r="D419" s="2" t="s">
        <v>5</v>
      </c>
      <c r="E419" s="2">
        <f>VLOOKUP(D419,'Background data'!B$2:E$5,4,FALSE)</f>
        <v>64.8</v>
      </c>
      <c r="F419" s="2" t="s">
        <v>11</v>
      </c>
      <c r="G419" s="10">
        <v>45770</v>
      </c>
      <c r="H419" s="2" t="s">
        <v>395</v>
      </c>
      <c r="I419" s="2" t="str">
        <f t="shared" si="11"/>
        <v>Secured</v>
      </c>
      <c r="J419" s="4">
        <f>IF($I419="Secured",(E419*(VLOOKUP(F419,'Background data'!B$8:D$18,2,FALSE))*(365.25*1*10^-6)),0)</f>
        <v>1.0650689999999999E-2</v>
      </c>
      <c r="K419" s="4">
        <f>IF($I419="Secured",(E419*(VLOOKUP(F419,'Background data'!B$8:D$18,3,FALSE))*(365.25*1*10^-6)),0)</f>
        <v>0.11834099999999999</v>
      </c>
      <c r="L419" s="4">
        <f>IF(I419="Secured",(E419*(VLOOKUP(F419,'Background data'!B$8:G$18,4,FALSE))*(365.25*1*10^-6)),0)</f>
        <v>5.3253449999999996E-3</v>
      </c>
      <c r="M419" s="4">
        <f>IF(I419="Secured",(E419*(VLOOKUP(F419,'Background data'!B$8:H$18,5,FALSE))*(365.25*1*10^-6)),0)</f>
        <v>0.21301379999999995</v>
      </c>
    </row>
    <row r="420" spans="1:13" x14ac:dyDescent="0.3">
      <c r="A420" s="2" t="s">
        <v>860</v>
      </c>
      <c r="B420" s="2" t="s">
        <v>132</v>
      </c>
      <c r="C420" s="3">
        <v>45419</v>
      </c>
      <c r="D420" s="2" t="s">
        <v>5</v>
      </c>
      <c r="E420" s="2">
        <f>VLOOKUP(D420,'Background data'!B$2:E$5,4,FALSE)</f>
        <v>64.8</v>
      </c>
      <c r="F420" s="2" t="s">
        <v>11</v>
      </c>
      <c r="G420" s="10">
        <v>45770</v>
      </c>
      <c r="H420" s="2" t="s">
        <v>395</v>
      </c>
      <c r="I420" s="2" t="str">
        <f t="shared" si="11"/>
        <v>Secured</v>
      </c>
      <c r="J420" s="4">
        <f>IF($I420="Secured",(E420*(VLOOKUP(F420,'Background data'!B$8:D$18,2,FALSE))*(365.25*1*10^-6)),0)</f>
        <v>1.0650689999999999E-2</v>
      </c>
      <c r="K420" s="4">
        <f>IF($I420="Secured",(E420*(VLOOKUP(F420,'Background data'!B$8:D$18,3,FALSE))*(365.25*1*10^-6)),0)</f>
        <v>0.11834099999999999</v>
      </c>
      <c r="L420" s="4">
        <f>IF(I420="Secured",(E420*(VLOOKUP(F420,'Background data'!B$8:G$18,4,FALSE))*(365.25*1*10^-6)),0)</f>
        <v>5.3253449999999996E-3</v>
      </c>
      <c r="M420" s="4">
        <f>IF(I420="Secured",(E420*(VLOOKUP(F420,'Background data'!B$8:H$18,5,FALSE))*(365.25*1*10^-6)),0)</f>
        <v>0.21301379999999995</v>
      </c>
    </row>
    <row r="421" spans="1:13" x14ac:dyDescent="0.3">
      <c r="A421" s="2" t="s">
        <v>861</v>
      </c>
      <c r="B421" s="2" t="s">
        <v>132</v>
      </c>
      <c r="C421" s="3">
        <v>45419</v>
      </c>
      <c r="D421" s="2" t="s">
        <v>5</v>
      </c>
      <c r="E421" s="2">
        <f>VLOOKUP(D421,'Background data'!B$2:E$5,4,FALSE)</f>
        <v>64.8</v>
      </c>
      <c r="F421" s="2" t="s">
        <v>11</v>
      </c>
      <c r="G421" s="10">
        <v>45770</v>
      </c>
      <c r="H421" s="2" t="s">
        <v>395</v>
      </c>
      <c r="I421" s="2" t="str">
        <f t="shared" si="11"/>
        <v>Secured</v>
      </c>
      <c r="J421" s="4">
        <f>IF($I421="Secured",(E421*(VLOOKUP(F421,'Background data'!B$8:D$18,2,FALSE))*(365.25*1*10^-6)),0)</f>
        <v>1.0650689999999999E-2</v>
      </c>
      <c r="K421" s="4">
        <f>IF($I421="Secured",(E421*(VLOOKUP(F421,'Background data'!B$8:D$18,3,FALSE))*(365.25*1*10^-6)),0)</f>
        <v>0.11834099999999999</v>
      </c>
      <c r="L421" s="4">
        <f>IF(I421="Secured",(E421*(VLOOKUP(F421,'Background data'!B$8:G$18,4,FALSE))*(365.25*1*10^-6)),0)</f>
        <v>5.3253449999999996E-3</v>
      </c>
      <c r="M421" s="4">
        <f>IF(I421="Secured",(E421*(VLOOKUP(F421,'Background data'!B$8:H$18,5,FALSE))*(365.25*1*10^-6)),0)</f>
        <v>0.21301379999999995</v>
      </c>
    </row>
    <row r="422" spans="1:13" x14ac:dyDescent="0.3">
      <c r="A422" s="2" t="s">
        <v>862</v>
      </c>
      <c r="B422" s="2" t="s">
        <v>132</v>
      </c>
      <c r="C422" s="3">
        <v>45419</v>
      </c>
      <c r="D422" s="2" t="s">
        <v>5</v>
      </c>
      <c r="E422" s="2">
        <f>VLOOKUP(D422,'Background data'!B$2:E$5,4,FALSE)</f>
        <v>64.8</v>
      </c>
      <c r="F422" s="2" t="s">
        <v>11</v>
      </c>
      <c r="G422" s="10">
        <v>45770</v>
      </c>
      <c r="H422" s="2" t="s">
        <v>395</v>
      </c>
      <c r="I422" s="2" t="str">
        <f t="shared" si="11"/>
        <v>Secured</v>
      </c>
      <c r="J422" s="4">
        <f>IF($I422="Secured",(E422*(VLOOKUP(F422,'Background data'!B$8:D$18,2,FALSE))*(365.25*1*10^-6)),0)</f>
        <v>1.0650689999999999E-2</v>
      </c>
      <c r="K422" s="4">
        <f>IF($I422="Secured",(E422*(VLOOKUP(F422,'Background data'!B$8:D$18,3,FALSE))*(365.25*1*10^-6)),0)</f>
        <v>0.11834099999999999</v>
      </c>
      <c r="L422" s="4">
        <f>IF(I422="Secured",(E422*(VLOOKUP(F422,'Background data'!B$8:G$18,4,FALSE))*(365.25*1*10^-6)),0)</f>
        <v>5.3253449999999996E-3</v>
      </c>
      <c r="M422" s="4">
        <f>IF(I422="Secured",(E422*(VLOOKUP(F422,'Background data'!B$8:H$18,5,FALSE))*(365.25*1*10^-6)),0)</f>
        <v>0.21301379999999995</v>
      </c>
    </row>
    <row r="423" spans="1:13" x14ac:dyDescent="0.3">
      <c r="A423" s="2" t="s">
        <v>1164</v>
      </c>
      <c r="B423" s="2" t="s">
        <v>132</v>
      </c>
      <c r="C423" s="3">
        <v>45447</v>
      </c>
      <c r="D423" s="2" t="s">
        <v>5</v>
      </c>
      <c r="E423" s="2">
        <f>VLOOKUP(D423,'Background data'!B$2:E$5,4,FALSE)</f>
        <v>64.8</v>
      </c>
      <c r="F423" s="2" t="s">
        <v>11</v>
      </c>
      <c r="G423" s="10">
        <v>45770</v>
      </c>
      <c r="H423" s="2" t="s">
        <v>395</v>
      </c>
      <c r="I423" s="2" t="str">
        <f t="shared" si="11"/>
        <v>Secured</v>
      </c>
      <c r="J423" s="4">
        <f>IF($I423="Secured",(E423*(VLOOKUP(F423,'Background data'!B$8:D$18,2,FALSE))*(365.25*1*10^-6)),0)</f>
        <v>1.0650689999999999E-2</v>
      </c>
      <c r="K423" s="4">
        <f>IF($I423="Secured",(E423*(VLOOKUP(F423,'Background data'!B$8:D$18,3,FALSE))*(365.25*1*10^-6)),0)</f>
        <v>0.11834099999999999</v>
      </c>
      <c r="L423" s="4">
        <f>IF(I423="Secured",(E423*(VLOOKUP(F423,'Background data'!B$8:G$18,4,FALSE))*(365.25*1*10^-6)),0)</f>
        <v>5.3253449999999996E-3</v>
      </c>
      <c r="M423" s="4">
        <f>IF(I423="Secured",(E423*(VLOOKUP(F423,'Background data'!B$8:H$18,5,FALSE))*(365.25*1*10^-6)),0)</f>
        <v>0.21301379999999995</v>
      </c>
    </row>
    <row r="424" spans="1:13" x14ac:dyDescent="0.3">
      <c r="A424" s="2" t="s">
        <v>1165</v>
      </c>
      <c r="B424" s="2" t="s">
        <v>132</v>
      </c>
      <c r="C424" s="3">
        <v>45440</v>
      </c>
      <c r="D424" s="2" t="s">
        <v>5</v>
      </c>
      <c r="E424" s="2">
        <f>VLOOKUP(D424,'Background data'!B$2:E$5,4,FALSE)</f>
        <v>64.8</v>
      </c>
      <c r="F424" s="2" t="s">
        <v>11</v>
      </c>
      <c r="G424" s="10">
        <v>45770</v>
      </c>
      <c r="H424" s="2" t="s">
        <v>395</v>
      </c>
      <c r="I424" s="2" t="str">
        <f t="shared" si="11"/>
        <v>Secured</v>
      </c>
      <c r="J424" s="4">
        <f>IF($I424="Secured",(E424*(VLOOKUP(F424,'Background data'!B$8:D$18,2,FALSE))*(365.25*1*10^-6)),0)</f>
        <v>1.0650689999999999E-2</v>
      </c>
      <c r="K424" s="4">
        <f>IF($I424="Secured",(E424*(VLOOKUP(F424,'Background data'!B$8:D$18,3,FALSE))*(365.25*1*10^-6)),0)</f>
        <v>0.11834099999999999</v>
      </c>
      <c r="L424" s="4">
        <f>IF(I424="Secured",(E424*(VLOOKUP(F424,'Background data'!B$8:G$18,4,FALSE))*(365.25*1*10^-6)),0)</f>
        <v>5.3253449999999996E-3</v>
      </c>
      <c r="M424" s="4">
        <f>IF(I424="Secured",(E424*(VLOOKUP(F424,'Background data'!B$8:H$18,5,FALSE))*(365.25*1*10^-6)),0)</f>
        <v>0.21301379999999995</v>
      </c>
    </row>
    <row r="425" spans="1:13" x14ac:dyDescent="0.3">
      <c r="A425" s="2" t="s">
        <v>1166</v>
      </c>
      <c r="B425" s="2" t="s">
        <v>132</v>
      </c>
      <c r="C425" s="3">
        <v>45449</v>
      </c>
      <c r="D425" s="2" t="s">
        <v>5</v>
      </c>
      <c r="E425" s="2">
        <f>VLOOKUP(D425,'Background data'!B$2:E$5,4,FALSE)</f>
        <v>64.8</v>
      </c>
      <c r="F425" s="2" t="s">
        <v>11</v>
      </c>
      <c r="G425" s="10">
        <v>45770</v>
      </c>
      <c r="H425" s="2" t="s">
        <v>395</v>
      </c>
      <c r="I425" s="2" t="str">
        <f t="shared" si="11"/>
        <v>Secured</v>
      </c>
      <c r="J425" s="4">
        <f>IF($I425="Secured",(E425*(VLOOKUP(F425,'Background data'!B$8:D$18,2,FALSE))*(365.25*1*10^-6)),0)</f>
        <v>1.0650689999999999E-2</v>
      </c>
      <c r="K425" s="4">
        <f>IF($I425="Secured",(E425*(VLOOKUP(F425,'Background data'!B$8:D$18,3,FALSE))*(365.25*1*10^-6)),0)</f>
        <v>0.11834099999999999</v>
      </c>
      <c r="L425" s="4">
        <f>IF(I425="Secured",(E425*(VLOOKUP(F425,'Background data'!B$8:G$18,4,FALSE))*(365.25*1*10^-6)),0)</f>
        <v>5.3253449999999996E-3</v>
      </c>
      <c r="M425" s="4">
        <f>IF(I425="Secured",(E425*(VLOOKUP(F425,'Background data'!B$8:H$18,5,FALSE))*(365.25*1*10^-6)),0)</f>
        <v>0.21301379999999995</v>
      </c>
    </row>
    <row r="426" spans="1:13" x14ac:dyDescent="0.3">
      <c r="A426" s="2" t="s">
        <v>1167</v>
      </c>
      <c r="B426" s="2" t="s">
        <v>132</v>
      </c>
      <c r="C426" s="3">
        <v>45443</v>
      </c>
      <c r="D426" s="2" t="s">
        <v>5</v>
      </c>
      <c r="E426" s="2">
        <f>VLOOKUP(D426,'Background data'!B$2:E$5,4,FALSE)</f>
        <v>64.8</v>
      </c>
      <c r="F426" s="2" t="s">
        <v>11</v>
      </c>
      <c r="G426" s="10">
        <v>45770</v>
      </c>
      <c r="H426" s="2" t="s">
        <v>395</v>
      </c>
      <c r="I426" s="2" t="str">
        <f t="shared" si="11"/>
        <v>Secured</v>
      </c>
      <c r="J426" s="4">
        <f>IF($I426="Secured",(E426*(VLOOKUP(F426,'Background data'!B$8:D$18,2,FALSE))*(365.25*1*10^-6)),0)</f>
        <v>1.0650689999999999E-2</v>
      </c>
      <c r="K426" s="4">
        <f>IF($I426="Secured",(E426*(VLOOKUP(F426,'Background data'!B$8:D$18,3,FALSE))*(365.25*1*10^-6)),0)</f>
        <v>0.11834099999999999</v>
      </c>
      <c r="L426" s="4">
        <f>IF(I426="Secured",(E426*(VLOOKUP(F426,'Background data'!B$8:G$18,4,FALSE))*(365.25*1*10^-6)),0)</f>
        <v>5.3253449999999996E-3</v>
      </c>
      <c r="M426" s="4">
        <f>IF(I426="Secured",(E426*(VLOOKUP(F426,'Background data'!B$8:H$18,5,FALSE))*(365.25*1*10^-6)),0)</f>
        <v>0.21301379999999995</v>
      </c>
    </row>
    <row r="427" spans="1:13" x14ac:dyDescent="0.3">
      <c r="A427" s="2" t="s">
        <v>1168</v>
      </c>
      <c r="B427" s="2" t="s">
        <v>133</v>
      </c>
      <c r="C427" s="17">
        <v>45457</v>
      </c>
      <c r="D427" s="2" t="s">
        <v>5</v>
      </c>
      <c r="E427" s="2">
        <f>VLOOKUP(D427,'Background data'!B$2:E$5,4,FALSE)</f>
        <v>64.8</v>
      </c>
      <c r="F427" s="2" t="s">
        <v>11</v>
      </c>
      <c r="G427" s="10">
        <v>45770</v>
      </c>
      <c r="H427" s="2" t="s">
        <v>395</v>
      </c>
      <c r="I427" s="2" t="str">
        <f t="shared" si="11"/>
        <v>Secured</v>
      </c>
      <c r="J427" s="4">
        <f>IF($I427="Secured",(E427*(VLOOKUP(F427,'Background data'!B$8:D$18,2,FALSE))*(365.25*1*10^-6)),0)</f>
        <v>1.0650689999999999E-2</v>
      </c>
      <c r="K427" s="4">
        <f>IF($I427="Secured",(E427*(VLOOKUP(F427,'Background data'!B$8:D$18,3,FALSE))*(365.25*1*10^-6)),0)</f>
        <v>0.11834099999999999</v>
      </c>
      <c r="L427" s="4">
        <f>IF(I427="Secured",(E427*(VLOOKUP(F427,'Background data'!B$8:G$18,4,FALSE))*(365.25*1*10^-6)),0)</f>
        <v>5.3253449999999996E-3</v>
      </c>
      <c r="M427" s="4">
        <f>IF(I427="Secured",(E427*(VLOOKUP(F427,'Background data'!B$8:H$18,5,FALSE))*(365.25*1*10^-6)),0)</f>
        <v>0.21301379999999995</v>
      </c>
    </row>
    <row r="428" spans="1:13" x14ac:dyDescent="0.3">
      <c r="A428" s="2" t="s">
        <v>863</v>
      </c>
      <c r="B428" s="2" t="s">
        <v>133</v>
      </c>
      <c r="C428" s="3">
        <v>45427</v>
      </c>
      <c r="D428" s="2" t="s">
        <v>5</v>
      </c>
      <c r="E428" s="2">
        <f>VLOOKUP(D428,'Background data'!B$2:E$5,4,FALSE)</f>
        <v>64.8</v>
      </c>
      <c r="F428" s="2" t="s">
        <v>11</v>
      </c>
      <c r="G428" s="10">
        <v>45770</v>
      </c>
      <c r="H428" s="2" t="s">
        <v>395</v>
      </c>
      <c r="I428" s="2" t="str">
        <f t="shared" si="11"/>
        <v>Secured</v>
      </c>
      <c r="J428" s="4">
        <f>IF($I428="Secured",(E428*(VLOOKUP(F428,'Background data'!B$8:D$18,2,FALSE))*(365.25*1*10^-6)),0)</f>
        <v>1.0650689999999999E-2</v>
      </c>
      <c r="K428" s="4">
        <f>IF($I428="Secured",(E428*(VLOOKUP(F428,'Background data'!B$8:D$18,3,FALSE))*(365.25*1*10^-6)),0)</f>
        <v>0.11834099999999999</v>
      </c>
      <c r="L428" s="4">
        <f>IF(I428="Secured",(E428*(VLOOKUP(F428,'Background data'!B$8:G$18,4,FALSE))*(365.25*1*10^-6)),0)</f>
        <v>5.3253449999999996E-3</v>
      </c>
      <c r="M428" s="4">
        <f>IF(I428="Secured",(E428*(VLOOKUP(F428,'Background data'!B$8:H$18,5,FALSE))*(365.25*1*10^-6)),0)</f>
        <v>0.21301379999999995</v>
      </c>
    </row>
    <row r="429" spans="1:13" x14ac:dyDescent="0.3">
      <c r="A429" s="2" t="s">
        <v>1169</v>
      </c>
      <c r="B429" s="2" t="s">
        <v>134</v>
      </c>
      <c r="C429" s="3">
        <v>45442</v>
      </c>
      <c r="D429" s="2" t="s">
        <v>4</v>
      </c>
      <c r="E429" s="2">
        <f>VLOOKUP(D429,'Background data'!B$2:E$5,4,FALSE)</f>
        <v>47.25</v>
      </c>
      <c r="F429" s="2" t="s">
        <v>11</v>
      </c>
      <c r="G429" s="10">
        <v>45770</v>
      </c>
      <c r="H429" s="2" t="s">
        <v>399</v>
      </c>
      <c r="I429" s="2" t="str">
        <f t="shared" si="11"/>
        <v>Secured</v>
      </c>
      <c r="J429" s="4">
        <f>IF($I429="Secured",(E429*(VLOOKUP(F429,'Background data'!B$8:D$18,2,FALSE))*(365.25*1*10^-6)),0)</f>
        <v>7.7661281249999988E-3</v>
      </c>
      <c r="K429" s="4">
        <f>IF($I429="Secured",(E429*(VLOOKUP(F429,'Background data'!B$8:D$18,3,FALSE))*(365.25*1*10^-6)),0)</f>
        <v>8.6290312499999994E-2</v>
      </c>
      <c r="L429" s="4">
        <f>IF(I429="Secured",(E429*(VLOOKUP(F429,'Background data'!B$8:G$18,4,FALSE))*(365.25*1*10^-6)),0)</f>
        <v>3.8830640624999994E-3</v>
      </c>
      <c r="M429" s="4">
        <f>IF(I429="Secured",(E429*(VLOOKUP(F429,'Background data'!B$8:H$18,5,FALSE))*(365.25*1*10^-6)),0)</f>
        <v>0.15532256249999998</v>
      </c>
    </row>
    <row r="430" spans="1:13" x14ac:dyDescent="0.3">
      <c r="A430" s="2" t="s">
        <v>864</v>
      </c>
      <c r="B430" s="2" t="s">
        <v>135</v>
      </c>
      <c r="C430" s="3">
        <v>45446</v>
      </c>
      <c r="D430" s="2" t="s">
        <v>4</v>
      </c>
      <c r="E430" s="2">
        <f>VLOOKUP(D430,'Background data'!B$2:E$5,4,FALSE)</f>
        <v>47.25</v>
      </c>
      <c r="F430" s="2" t="s">
        <v>11</v>
      </c>
      <c r="G430" s="10">
        <v>45770</v>
      </c>
      <c r="H430" s="2" t="s">
        <v>399</v>
      </c>
      <c r="I430" s="2" t="str">
        <f t="shared" si="11"/>
        <v>Secured</v>
      </c>
      <c r="J430" s="4">
        <f>IF($I430="Secured",(E430*(VLOOKUP(F430,'Background data'!B$8:D$18,2,FALSE))*(365.25*1*10^-6)),0)</f>
        <v>7.7661281249999988E-3</v>
      </c>
      <c r="K430" s="4">
        <f>IF($I430="Secured",(E430*(VLOOKUP(F430,'Background data'!B$8:D$18,3,FALSE))*(365.25*1*10^-6)),0)</f>
        <v>8.6290312499999994E-2</v>
      </c>
      <c r="L430" s="4">
        <f>IF(I430="Secured",(E430*(VLOOKUP(F430,'Background data'!B$8:G$18,4,FALSE))*(365.25*1*10^-6)),0)</f>
        <v>3.8830640624999994E-3</v>
      </c>
      <c r="M430" s="4">
        <f>IF(I430="Secured",(E430*(VLOOKUP(F430,'Background data'!B$8:H$18,5,FALSE))*(365.25*1*10^-6)),0)</f>
        <v>0.15532256249999998</v>
      </c>
    </row>
    <row r="431" spans="1:13" x14ac:dyDescent="0.3">
      <c r="A431" s="2" t="s">
        <v>865</v>
      </c>
      <c r="B431" s="2" t="s">
        <v>136</v>
      </c>
      <c r="C431" s="3">
        <v>45421</v>
      </c>
      <c r="D431" s="2" t="s">
        <v>5</v>
      </c>
      <c r="E431" s="2">
        <f>VLOOKUP(D431,'Background data'!B$2:E$5,4,FALSE)</f>
        <v>64.8</v>
      </c>
      <c r="F431" s="2" t="s">
        <v>11</v>
      </c>
      <c r="G431" s="10">
        <v>45770</v>
      </c>
      <c r="H431" s="2" t="s">
        <v>396</v>
      </c>
      <c r="I431" s="2" t="str">
        <f t="shared" si="11"/>
        <v>Secured</v>
      </c>
      <c r="J431" s="4">
        <f>IF($I431="Secured",(E431*(VLOOKUP(F431,'Background data'!B$8:D$18,2,FALSE))*(365.25*1*10^-6)),0)</f>
        <v>1.0650689999999999E-2</v>
      </c>
      <c r="K431" s="4">
        <f>IF($I431="Secured",(E431*(VLOOKUP(F431,'Background data'!B$8:D$18,3,FALSE))*(365.25*1*10^-6)),0)</f>
        <v>0.11834099999999999</v>
      </c>
      <c r="L431" s="4">
        <f>IF(I431="Secured",(E431*(VLOOKUP(F431,'Background data'!B$8:G$18,4,FALSE))*(365.25*1*10^-6)),0)</f>
        <v>5.3253449999999996E-3</v>
      </c>
      <c r="M431" s="4">
        <f>IF(I431="Secured",(E431*(VLOOKUP(F431,'Background data'!B$8:H$18,5,FALSE))*(365.25*1*10^-6)),0)</f>
        <v>0.21301379999999995</v>
      </c>
    </row>
    <row r="432" spans="1:13" x14ac:dyDescent="0.3">
      <c r="A432" s="2" t="s">
        <v>1170</v>
      </c>
      <c r="B432" s="2" t="s">
        <v>137</v>
      </c>
      <c r="C432" s="3">
        <v>45429</v>
      </c>
      <c r="D432" s="2" t="s">
        <v>4</v>
      </c>
      <c r="E432" s="2">
        <f>VLOOKUP(D432,'Background data'!B$2:E$5,4,FALSE)</f>
        <v>47.25</v>
      </c>
      <c r="F432" s="2" t="s">
        <v>11</v>
      </c>
      <c r="G432" s="10">
        <v>45770</v>
      </c>
      <c r="H432" s="2" t="s">
        <v>399</v>
      </c>
      <c r="I432" s="2" t="str">
        <f t="shared" si="11"/>
        <v>Secured</v>
      </c>
      <c r="J432" s="4">
        <f>IF($I432="Secured",(E432*(VLOOKUP(F432,'Background data'!B$8:D$18,2,FALSE))*(365.25*1*10^-6)),0)</f>
        <v>7.7661281249999988E-3</v>
      </c>
      <c r="K432" s="4">
        <f>IF($I432="Secured",(E432*(VLOOKUP(F432,'Background data'!B$8:D$18,3,FALSE))*(365.25*1*10^-6)),0)</f>
        <v>8.6290312499999994E-2</v>
      </c>
      <c r="L432" s="4">
        <f>IF(I432="Secured",(E432*(VLOOKUP(F432,'Background data'!B$8:G$18,4,FALSE))*(365.25*1*10^-6)),0)</f>
        <v>3.8830640624999994E-3</v>
      </c>
      <c r="M432" s="4">
        <f>IF(I432="Secured",(E432*(VLOOKUP(F432,'Background data'!B$8:H$18,5,FALSE))*(365.25*1*10^-6)),0)</f>
        <v>0.15532256249999998</v>
      </c>
    </row>
    <row r="433" spans="1:13" x14ac:dyDescent="0.3">
      <c r="A433" s="2" t="s">
        <v>866</v>
      </c>
      <c r="B433" s="2" t="s">
        <v>137</v>
      </c>
      <c r="C433" s="3">
        <v>45427</v>
      </c>
      <c r="D433" s="2" t="s">
        <v>5</v>
      </c>
      <c r="E433" s="2">
        <f>VLOOKUP(D433,'Background data'!B$2:E$5,4,FALSE)</f>
        <v>64.8</v>
      </c>
      <c r="F433" s="2" t="s">
        <v>11</v>
      </c>
      <c r="G433" s="10">
        <v>45770</v>
      </c>
      <c r="H433" s="2" t="s">
        <v>396</v>
      </c>
      <c r="I433" s="2" t="str">
        <f t="shared" si="11"/>
        <v>Secured</v>
      </c>
      <c r="J433" s="4">
        <f>IF($I433="Secured",(E433*(VLOOKUP(F433,'Background data'!B$8:D$18,2,FALSE))*(365.25*1*10^-6)),0)</f>
        <v>1.0650689999999999E-2</v>
      </c>
      <c r="K433" s="4">
        <f>IF($I433="Secured",(E433*(VLOOKUP(F433,'Background data'!B$8:D$18,3,FALSE))*(365.25*1*10^-6)),0)</f>
        <v>0.11834099999999999</v>
      </c>
      <c r="L433" s="4">
        <f>IF(I433="Secured",(E433*(VLOOKUP(F433,'Background data'!B$8:G$18,4,FALSE))*(365.25*1*10^-6)),0)</f>
        <v>5.3253449999999996E-3</v>
      </c>
      <c r="M433" s="4">
        <f>IF(I433="Secured",(E433*(VLOOKUP(F433,'Background data'!B$8:H$18,5,FALSE))*(365.25*1*10^-6)),0)</f>
        <v>0.21301379999999995</v>
      </c>
    </row>
    <row r="434" spans="1:13" x14ac:dyDescent="0.3">
      <c r="A434" s="2" t="s">
        <v>867</v>
      </c>
      <c r="B434" s="2" t="s">
        <v>137</v>
      </c>
      <c r="C434" s="3">
        <v>45415</v>
      </c>
      <c r="D434" s="2" t="s">
        <v>4</v>
      </c>
      <c r="E434" s="2">
        <f>VLOOKUP(D434,'Background data'!B$2:E$5,4,FALSE)</f>
        <v>47.25</v>
      </c>
      <c r="F434" s="2" t="s">
        <v>11</v>
      </c>
      <c r="G434" s="10">
        <v>45770</v>
      </c>
      <c r="H434" s="2" t="s">
        <v>399</v>
      </c>
      <c r="I434" s="2" t="str">
        <f t="shared" si="11"/>
        <v>Secured</v>
      </c>
      <c r="J434" s="4">
        <f>IF($I434="Secured",(E434*(VLOOKUP(F434,'Background data'!B$8:D$18,2,FALSE))*(365.25*1*10^-6)),0)</f>
        <v>7.7661281249999988E-3</v>
      </c>
      <c r="K434" s="4">
        <f>IF($I434="Secured",(E434*(VLOOKUP(F434,'Background data'!B$8:D$18,3,FALSE))*(365.25*1*10^-6)),0)</f>
        <v>8.6290312499999994E-2</v>
      </c>
      <c r="L434" s="4">
        <f>IF(I434="Secured",(E434*(VLOOKUP(F434,'Background data'!B$8:G$18,4,FALSE))*(365.25*1*10^-6)),0)</f>
        <v>3.8830640624999994E-3</v>
      </c>
      <c r="M434" s="4">
        <f>IF(I434="Secured",(E434*(VLOOKUP(F434,'Background data'!B$8:H$18,5,FALSE))*(365.25*1*10^-6)),0)</f>
        <v>0.15532256249999998</v>
      </c>
    </row>
    <row r="435" spans="1:13" x14ac:dyDescent="0.3">
      <c r="A435" s="2" t="s">
        <v>1171</v>
      </c>
      <c r="B435" s="2" t="s">
        <v>138</v>
      </c>
      <c r="C435" s="3">
        <v>45429</v>
      </c>
      <c r="D435" s="2" t="s">
        <v>5</v>
      </c>
      <c r="E435" s="2">
        <f>VLOOKUP(D435,'Background data'!B$2:E$5,4,FALSE)</f>
        <v>64.8</v>
      </c>
      <c r="F435" s="2" t="s">
        <v>11</v>
      </c>
      <c r="G435" s="10">
        <v>45770</v>
      </c>
      <c r="H435" s="2" t="s">
        <v>396</v>
      </c>
      <c r="I435" s="2" t="str">
        <f t="shared" si="11"/>
        <v>Secured</v>
      </c>
      <c r="J435" s="4">
        <f>IF($I435="Secured",(E435*(VLOOKUP(F435,'Background data'!B$8:D$18,2,FALSE))*(365.25*1*10^-6)),0)</f>
        <v>1.0650689999999999E-2</v>
      </c>
      <c r="K435" s="4">
        <f>IF($I435="Secured",(E435*(VLOOKUP(F435,'Background data'!B$8:D$18,3,FALSE))*(365.25*1*10^-6)),0)</f>
        <v>0.11834099999999999</v>
      </c>
      <c r="L435" s="4">
        <f>IF(I435="Secured",(E435*(VLOOKUP(F435,'Background data'!B$8:G$18,4,FALSE))*(365.25*1*10^-6)),0)</f>
        <v>5.3253449999999996E-3</v>
      </c>
      <c r="M435" s="4">
        <f>IF(I435="Secured",(E435*(VLOOKUP(F435,'Background data'!B$8:H$18,5,FALSE))*(365.25*1*10^-6)),0)</f>
        <v>0.21301379999999995</v>
      </c>
    </row>
    <row r="436" spans="1:13" x14ac:dyDescent="0.3">
      <c r="A436" s="2" t="s">
        <v>868</v>
      </c>
      <c r="B436" s="2" t="s">
        <v>138</v>
      </c>
      <c r="C436" s="3">
        <v>45422</v>
      </c>
      <c r="D436" s="2" t="s">
        <v>5</v>
      </c>
      <c r="E436" s="2">
        <f>VLOOKUP(D436,'Background data'!B$2:E$5,4,FALSE)</f>
        <v>64.8</v>
      </c>
      <c r="F436" s="2" t="s">
        <v>11</v>
      </c>
      <c r="G436" s="10">
        <v>45770</v>
      </c>
      <c r="H436" s="2" t="s">
        <v>396</v>
      </c>
      <c r="I436" s="2" t="str">
        <f t="shared" si="11"/>
        <v>Secured</v>
      </c>
      <c r="J436" s="4">
        <f>IF($I436="Secured",(E436*(VLOOKUP(F436,'Background data'!B$8:D$18,2,FALSE))*(365.25*1*10^-6)),0)</f>
        <v>1.0650689999999999E-2</v>
      </c>
      <c r="K436" s="4">
        <f>IF($I436="Secured",(E436*(VLOOKUP(F436,'Background data'!B$8:D$18,3,FALSE))*(365.25*1*10^-6)),0)</f>
        <v>0.11834099999999999</v>
      </c>
      <c r="L436" s="4">
        <f>IF(I436="Secured",(E436*(VLOOKUP(F436,'Background data'!B$8:G$18,4,FALSE))*(365.25*1*10^-6)),0)</f>
        <v>5.3253449999999996E-3</v>
      </c>
      <c r="M436" s="4">
        <f>IF(I436="Secured",(E436*(VLOOKUP(F436,'Background data'!B$8:H$18,5,FALSE))*(365.25*1*10^-6)),0)</f>
        <v>0.21301379999999995</v>
      </c>
    </row>
    <row r="437" spans="1:13" x14ac:dyDescent="0.3">
      <c r="A437" s="2" t="s">
        <v>1172</v>
      </c>
      <c r="B437" s="2" t="s">
        <v>138</v>
      </c>
      <c r="C437" s="17">
        <v>45483</v>
      </c>
      <c r="D437" s="2" t="s">
        <v>4</v>
      </c>
      <c r="E437" s="2">
        <f>VLOOKUP(D437,'Background data'!B$2:E$5,4,FALSE)</f>
        <v>47.25</v>
      </c>
      <c r="F437" s="2" t="s">
        <v>11</v>
      </c>
      <c r="G437" s="10">
        <v>45770</v>
      </c>
      <c r="H437" s="2" t="s">
        <v>399</v>
      </c>
      <c r="I437" s="2" t="str">
        <f t="shared" si="11"/>
        <v>Secured</v>
      </c>
      <c r="J437" s="4">
        <f>IF($I437="Secured",(E437*(VLOOKUP(F437,'Background data'!B$8:D$18,2,FALSE))*(365.25*1*10^-6)),0)</f>
        <v>7.7661281249999988E-3</v>
      </c>
      <c r="K437" s="4">
        <f>IF($I437="Secured",(E437*(VLOOKUP(F437,'Background data'!B$8:D$18,3,FALSE))*(365.25*1*10^-6)),0)</f>
        <v>8.6290312499999994E-2</v>
      </c>
      <c r="L437" s="4">
        <f>IF(I437="Secured",(E437*(VLOOKUP(F437,'Background data'!B$8:G$18,4,FALSE))*(365.25*1*10^-6)),0)</f>
        <v>3.8830640624999994E-3</v>
      </c>
      <c r="M437" s="4">
        <f>IF(I437="Secured",(E437*(VLOOKUP(F437,'Background data'!B$8:H$18,5,FALSE))*(365.25*1*10^-6)),0)</f>
        <v>0.15532256249999998</v>
      </c>
    </row>
    <row r="438" spans="1:13" x14ac:dyDescent="0.3">
      <c r="A438" s="2" t="s">
        <v>1173</v>
      </c>
      <c r="B438" s="2" t="s">
        <v>138</v>
      </c>
      <c r="C438" s="3">
        <v>45429</v>
      </c>
      <c r="D438" s="2" t="s">
        <v>5</v>
      </c>
      <c r="E438" s="2">
        <f>VLOOKUP(D438,'Background data'!B$2:E$5,4,FALSE)</f>
        <v>64.8</v>
      </c>
      <c r="F438" s="2" t="s">
        <v>11</v>
      </c>
      <c r="G438" s="10">
        <v>45770</v>
      </c>
      <c r="H438" s="2" t="s">
        <v>396</v>
      </c>
      <c r="I438" s="2" t="str">
        <f t="shared" si="11"/>
        <v>Secured</v>
      </c>
      <c r="J438" s="4">
        <f>IF($I438="Secured",(E438*(VLOOKUP(F438,'Background data'!B$8:D$18,2,FALSE))*(365.25*1*10^-6)),0)</f>
        <v>1.0650689999999999E-2</v>
      </c>
      <c r="K438" s="4">
        <f>IF($I438="Secured",(E438*(VLOOKUP(F438,'Background data'!B$8:D$18,3,FALSE))*(365.25*1*10^-6)),0)</f>
        <v>0.11834099999999999</v>
      </c>
      <c r="L438" s="4">
        <f>IF(I438="Secured",(E438*(VLOOKUP(F438,'Background data'!B$8:G$18,4,FALSE))*(365.25*1*10^-6)),0)</f>
        <v>5.3253449999999996E-3</v>
      </c>
      <c r="M438" s="4">
        <f>IF(I438="Secured",(E438*(VLOOKUP(F438,'Background data'!B$8:H$18,5,FALSE))*(365.25*1*10^-6)),0)</f>
        <v>0.21301379999999995</v>
      </c>
    </row>
    <row r="439" spans="1:13" x14ac:dyDescent="0.3">
      <c r="A439" s="2" t="s">
        <v>1174</v>
      </c>
      <c r="B439" s="2" t="s">
        <v>138</v>
      </c>
      <c r="C439" s="3">
        <v>45429</v>
      </c>
      <c r="D439" s="2" t="s">
        <v>4</v>
      </c>
      <c r="E439" s="2">
        <f>VLOOKUP(D439,'Background data'!B$2:E$5,4,FALSE)</f>
        <v>47.25</v>
      </c>
      <c r="F439" s="2" t="s">
        <v>11</v>
      </c>
      <c r="G439" s="10">
        <v>45770</v>
      </c>
      <c r="H439" s="2" t="s">
        <v>399</v>
      </c>
      <c r="I439" s="2" t="str">
        <f t="shared" si="11"/>
        <v>Secured</v>
      </c>
      <c r="J439" s="4">
        <f>IF($I439="Secured",(E439*(VLOOKUP(F439,'Background data'!B$8:D$18,2,FALSE))*(365.25*1*10^-6)),0)</f>
        <v>7.7661281249999988E-3</v>
      </c>
      <c r="K439" s="4">
        <f>IF($I439="Secured",(E439*(VLOOKUP(F439,'Background data'!B$8:D$18,3,FALSE))*(365.25*1*10^-6)),0)</f>
        <v>8.6290312499999994E-2</v>
      </c>
      <c r="L439" s="4">
        <f>IF(I439="Secured",(E439*(VLOOKUP(F439,'Background data'!B$8:G$18,4,FALSE))*(365.25*1*10^-6)),0)</f>
        <v>3.8830640624999994E-3</v>
      </c>
      <c r="M439" s="4">
        <f>IF(I439="Secured",(E439*(VLOOKUP(F439,'Background data'!B$8:H$18,5,FALSE))*(365.25*1*10^-6)),0)</f>
        <v>0.15532256249999998</v>
      </c>
    </row>
    <row r="440" spans="1:13" x14ac:dyDescent="0.3">
      <c r="A440" s="2" t="s">
        <v>1175</v>
      </c>
      <c r="B440" s="2" t="s">
        <v>138</v>
      </c>
      <c r="C440" s="17">
        <v>45526</v>
      </c>
      <c r="D440" s="2" t="s">
        <v>4</v>
      </c>
      <c r="E440" s="2">
        <f>VLOOKUP(D440,'Background data'!B$2:E$5,4,FALSE)</f>
        <v>47.25</v>
      </c>
      <c r="F440" s="2" t="s">
        <v>11</v>
      </c>
      <c r="G440" s="10">
        <v>45770</v>
      </c>
      <c r="H440" s="2" t="s">
        <v>399</v>
      </c>
      <c r="I440" s="2" t="str">
        <f t="shared" si="11"/>
        <v>Secured</v>
      </c>
      <c r="J440" s="4">
        <f>IF($I440="Secured",(E440*(VLOOKUP(F440,'Background data'!B$8:D$18,2,FALSE))*(365.25*1*10^-6)),0)</f>
        <v>7.7661281249999988E-3</v>
      </c>
      <c r="K440" s="4">
        <f>IF($I440="Secured",(E440*(VLOOKUP(F440,'Background data'!B$8:D$18,3,FALSE))*(365.25*1*10^-6)),0)</f>
        <v>8.6290312499999994E-2</v>
      </c>
      <c r="L440" s="4">
        <f>IF(I440="Secured",(E440*(VLOOKUP(F440,'Background data'!B$8:G$18,4,FALSE))*(365.25*1*10^-6)),0)</f>
        <v>3.8830640624999994E-3</v>
      </c>
      <c r="M440" s="4">
        <f>IF(I440="Secured",(E440*(VLOOKUP(F440,'Background data'!B$8:H$18,5,FALSE))*(365.25*1*10^-6)),0)</f>
        <v>0.15532256249999998</v>
      </c>
    </row>
    <row r="441" spans="1:13" x14ac:dyDescent="0.3">
      <c r="A441" s="2" t="s">
        <v>869</v>
      </c>
      <c r="B441" s="2" t="s">
        <v>138</v>
      </c>
      <c r="C441" s="3">
        <v>45422</v>
      </c>
      <c r="D441" s="2" t="s">
        <v>4</v>
      </c>
      <c r="E441" s="2">
        <f>VLOOKUP(D441,'Background data'!B$2:E$5,4,FALSE)</f>
        <v>47.25</v>
      </c>
      <c r="F441" s="2" t="s">
        <v>11</v>
      </c>
      <c r="G441" s="10">
        <v>45770</v>
      </c>
      <c r="H441" s="2" t="s">
        <v>399</v>
      </c>
      <c r="I441" s="2" t="str">
        <f t="shared" si="11"/>
        <v>Secured</v>
      </c>
      <c r="J441" s="4">
        <f>IF($I441="Secured",(E441*(VLOOKUP(F441,'Background data'!B$8:D$18,2,FALSE))*(365.25*1*10^-6)),0)</f>
        <v>7.7661281249999988E-3</v>
      </c>
      <c r="K441" s="4">
        <f>IF($I441="Secured",(E441*(VLOOKUP(F441,'Background data'!B$8:D$18,3,FALSE))*(365.25*1*10^-6)),0)</f>
        <v>8.6290312499999994E-2</v>
      </c>
      <c r="L441" s="4">
        <f>IF(I441="Secured",(E441*(VLOOKUP(F441,'Background data'!B$8:G$18,4,FALSE))*(365.25*1*10^-6)),0)</f>
        <v>3.8830640624999994E-3</v>
      </c>
      <c r="M441" s="4">
        <f>IF(I441="Secured",(E441*(VLOOKUP(F441,'Background data'!B$8:H$18,5,FALSE))*(365.25*1*10^-6)),0)</f>
        <v>0.15532256249999998</v>
      </c>
    </row>
    <row r="442" spans="1:13" x14ac:dyDescent="0.3">
      <c r="A442" s="2" t="s">
        <v>870</v>
      </c>
      <c r="B442" s="2" t="s">
        <v>139</v>
      </c>
      <c r="C442" s="3">
        <v>45422</v>
      </c>
      <c r="D442" s="2" t="s">
        <v>5</v>
      </c>
      <c r="E442" s="2">
        <f>VLOOKUP(D442,'Background data'!B$2:E$5,4,FALSE)</f>
        <v>64.8</v>
      </c>
      <c r="F442" s="2" t="s">
        <v>11</v>
      </c>
      <c r="G442" s="10">
        <v>45770</v>
      </c>
      <c r="H442" s="2" t="s">
        <v>396</v>
      </c>
      <c r="I442" s="2" t="str">
        <f t="shared" si="11"/>
        <v>Secured</v>
      </c>
      <c r="J442" s="4">
        <f>IF($I442="Secured",(E442*(VLOOKUP(F442,'Background data'!B$8:D$18,2,FALSE))*(365.25*1*10^-6)),0)</f>
        <v>1.0650689999999999E-2</v>
      </c>
      <c r="K442" s="4">
        <f>IF($I442="Secured",(E442*(VLOOKUP(F442,'Background data'!B$8:D$18,3,FALSE))*(365.25*1*10^-6)),0)</f>
        <v>0.11834099999999999</v>
      </c>
      <c r="L442" s="4">
        <f>IF(I442="Secured",(E442*(VLOOKUP(F442,'Background data'!B$8:G$18,4,FALSE))*(365.25*1*10^-6)),0)</f>
        <v>5.3253449999999996E-3</v>
      </c>
      <c r="M442" s="4">
        <f>IF(I442="Secured",(E442*(VLOOKUP(F442,'Background data'!B$8:H$18,5,FALSE))*(365.25*1*10^-6)),0)</f>
        <v>0.21301379999999995</v>
      </c>
    </row>
    <row r="443" spans="1:13" x14ac:dyDescent="0.3">
      <c r="A443" s="2" t="s">
        <v>871</v>
      </c>
      <c r="B443" s="2" t="s">
        <v>140</v>
      </c>
      <c r="C443" s="3">
        <v>45421</v>
      </c>
      <c r="D443" s="2" t="s">
        <v>5</v>
      </c>
      <c r="E443" s="2">
        <f>VLOOKUP(D443,'Background data'!B$2:E$5,4,FALSE)</f>
        <v>64.8</v>
      </c>
      <c r="F443" s="2" t="s">
        <v>11</v>
      </c>
      <c r="G443" s="10">
        <v>45770</v>
      </c>
      <c r="H443" s="2" t="s">
        <v>396</v>
      </c>
      <c r="I443" s="2" t="str">
        <f t="shared" si="11"/>
        <v>Secured</v>
      </c>
      <c r="J443" s="4">
        <f>IF($I443="Secured",(E443*(VLOOKUP(F443,'Background data'!B$8:D$18,2,FALSE))*(365.25*1*10^-6)),0)</f>
        <v>1.0650689999999999E-2</v>
      </c>
      <c r="K443" s="4">
        <f>IF($I443="Secured",(E443*(VLOOKUP(F443,'Background data'!B$8:D$18,3,FALSE))*(365.25*1*10^-6)),0)</f>
        <v>0.11834099999999999</v>
      </c>
      <c r="L443" s="4">
        <f>IF(I443="Secured",(E443*(VLOOKUP(F443,'Background data'!B$8:G$18,4,FALSE))*(365.25*1*10^-6)),0)</f>
        <v>5.3253449999999996E-3</v>
      </c>
      <c r="M443" s="4">
        <f>IF(I443="Secured",(E443*(VLOOKUP(F443,'Background data'!B$8:H$18,5,FALSE))*(365.25*1*10^-6)),0)</f>
        <v>0.21301379999999995</v>
      </c>
    </row>
    <row r="444" spans="1:13" x14ac:dyDescent="0.3">
      <c r="A444" s="2" t="s">
        <v>872</v>
      </c>
      <c r="B444" s="2" t="s">
        <v>140</v>
      </c>
      <c r="C444" s="3">
        <v>45421</v>
      </c>
      <c r="D444" s="2" t="s">
        <v>5</v>
      </c>
      <c r="E444" s="2">
        <f>VLOOKUP(D444,'Background data'!B$2:E$5,4,FALSE)</f>
        <v>64.8</v>
      </c>
      <c r="F444" s="2" t="s">
        <v>11</v>
      </c>
      <c r="G444" s="10">
        <v>45770</v>
      </c>
      <c r="H444" s="2" t="s">
        <v>396</v>
      </c>
      <c r="I444" s="2" t="str">
        <f t="shared" si="11"/>
        <v>Secured</v>
      </c>
      <c r="J444" s="4">
        <f>IF($I444="Secured",(E444*(VLOOKUP(F444,'Background data'!B$8:D$18,2,FALSE))*(365.25*1*10^-6)),0)</f>
        <v>1.0650689999999999E-2</v>
      </c>
      <c r="K444" s="4">
        <f>IF($I444="Secured",(E444*(VLOOKUP(F444,'Background data'!B$8:D$18,3,FALSE))*(365.25*1*10^-6)),0)</f>
        <v>0.11834099999999999</v>
      </c>
      <c r="L444" s="4">
        <f>IF(I444="Secured",(E444*(VLOOKUP(F444,'Background data'!B$8:G$18,4,FALSE))*(365.25*1*10^-6)),0)</f>
        <v>5.3253449999999996E-3</v>
      </c>
      <c r="M444" s="4">
        <f>IF(I444="Secured",(E444*(VLOOKUP(F444,'Background data'!B$8:H$18,5,FALSE))*(365.25*1*10^-6)),0)</f>
        <v>0.21301379999999995</v>
      </c>
    </row>
    <row r="445" spans="1:13" x14ac:dyDescent="0.3">
      <c r="A445" s="2" t="s">
        <v>1176</v>
      </c>
      <c r="B445" s="2" t="s">
        <v>140</v>
      </c>
      <c r="C445" s="17">
        <v>45526</v>
      </c>
      <c r="D445" s="2" t="s">
        <v>5</v>
      </c>
      <c r="E445" s="2">
        <f>VLOOKUP(D445,'Background data'!B$2:E$5,4,FALSE)</f>
        <v>64.8</v>
      </c>
      <c r="F445" s="2" t="s">
        <v>11</v>
      </c>
      <c r="G445" s="10">
        <v>45770</v>
      </c>
      <c r="H445" s="2" t="s">
        <v>396</v>
      </c>
      <c r="I445" s="2" t="str">
        <f t="shared" si="11"/>
        <v>Secured</v>
      </c>
      <c r="J445" s="4">
        <f>IF($I445="Secured",(E445*(VLOOKUP(F445,'Background data'!B$8:D$18,2,FALSE))*(365.25*1*10^-6)),0)</f>
        <v>1.0650689999999999E-2</v>
      </c>
      <c r="K445" s="4">
        <f>IF($I445="Secured",(E445*(VLOOKUP(F445,'Background data'!B$8:D$18,3,FALSE))*(365.25*1*10^-6)),0)</f>
        <v>0.11834099999999999</v>
      </c>
      <c r="L445" s="4">
        <f>IF(I445="Secured",(E445*(VLOOKUP(F445,'Background data'!B$8:G$18,4,FALSE))*(365.25*1*10^-6)),0)</f>
        <v>5.3253449999999996E-3</v>
      </c>
      <c r="M445" s="4">
        <f>IF(I445="Secured",(E445*(VLOOKUP(F445,'Background data'!B$8:H$18,5,FALSE))*(365.25*1*10^-6)),0)</f>
        <v>0.21301379999999995</v>
      </c>
    </row>
    <row r="446" spans="1:13" x14ac:dyDescent="0.3">
      <c r="A446" s="2" t="s">
        <v>873</v>
      </c>
      <c r="B446" s="2" t="s">
        <v>140</v>
      </c>
      <c r="C446" s="3">
        <v>45427</v>
      </c>
      <c r="D446" s="2" t="s">
        <v>5</v>
      </c>
      <c r="E446" s="2">
        <f>VLOOKUP(D446,'Background data'!B$2:E$5,4,FALSE)</f>
        <v>64.8</v>
      </c>
      <c r="F446" s="2" t="s">
        <v>11</v>
      </c>
      <c r="G446" s="10">
        <v>45770</v>
      </c>
      <c r="H446" s="2" t="s">
        <v>396</v>
      </c>
      <c r="I446" s="2" t="str">
        <f t="shared" si="11"/>
        <v>Secured</v>
      </c>
      <c r="J446" s="4">
        <f>IF($I446="Secured",(E446*(VLOOKUP(F446,'Background data'!B$8:D$18,2,FALSE))*(365.25*1*10^-6)),0)</f>
        <v>1.0650689999999999E-2</v>
      </c>
      <c r="K446" s="4">
        <f>IF($I446="Secured",(E446*(VLOOKUP(F446,'Background data'!B$8:D$18,3,FALSE))*(365.25*1*10^-6)),0)</f>
        <v>0.11834099999999999</v>
      </c>
      <c r="L446" s="4">
        <f>IF(I446="Secured",(E446*(VLOOKUP(F446,'Background data'!B$8:G$18,4,FALSE))*(365.25*1*10^-6)),0)</f>
        <v>5.3253449999999996E-3</v>
      </c>
      <c r="M446" s="4">
        <f>IF(I446="Secured",(E446*(VLOOKUP(F446,'Background data'!B$8:H$18,5,FALSE))*(365.25*1*10^-6)),0)</f>
        <v>0.21301379999999995</v>
      </c>
    </row>
    <row r="447" spans="1:13" x14ac:dyDescent="0.3">
      <c r="A447" s="2" t="s">
        <v>874</v>
      </c>
      <c r="B447" s="2" t="s">
        <v>141</v>
      </c>
      <c r="C447" s="3">
        <v>45426</v>
      </c>
      <c r="D447" s="2" t="s">
        <v>5</v>
      </c>
      <c r="E447" s="2">
        <f>VLOOKUP(D447,'Background data'!B$2:E$5,4,FALSE)</f>
        <v>64.8</v>
      </c>
      <c r="F447" s="2" t="s">
        <v>11</v>
      </c>
      <c r="G447" s="10">
        <v>45770</v>
      </c>
      <c r="H447" s="2" t="s">
        <v>396</v>
      </c>
      <c r="I447" s="2" t="str">
        <f t="shared" si="11"/>
        <v>Secured</v>
      </c>
      <c r="J447" s="4">
        <f>IF($I447="Secured",(E447*(VLOOKUP(F447,'Background data'!B$8:D$18,2,FALSE))*(365.25*1*10^-6)),0)</f>
        <v>1.0650689999999999E-2</v>
      </c>
      <c r="K447" s="4">
        <f>IF($I447="Secured",(E447*(VLOOKUP(F447,'Background data'!B$8:D$18,3,FALSE))*(365.25*1*10^-6)),0)</f>
        <v>0.11834099999999999</v>
      </c>
      <c r="L447" s="4">
        <f>IF(I447="Secured",(E447*(VLOOKUP(F447,'Background data'!B$8:G$18,4,FALSE))*(365.25*1*10^-6)),0)</f>
        <v>5.3253449999999996E-3</v>
      </c>
      <c r="M447" s="4">
        <f>IF(I447="Secured",(E447*(VLOOKUP(F447,'Background data'!B$8:H$18,5,FALSE))*(365.25*1*10^-6)),0)</f>
        <v>0.21301379999999995</v>
      </c>
    </row>
    <row r="448" spans="1:13" x14ac:dyDescent="0.3">
      <c r="A448" s="2" t="s">
        <v>1177</v>
      </c>
      <c r="B448" s="2" t="s">
        <v>141</v>
      </c>
      <c r="C448" s="17">
        <v>45456</v>
      </c>
      <c r="D448" s="2" t="s">
        <v>5</v>
      </c>
      <c r="E448" s="2">
        <f>VLOOKUP(D448,'Background data'!B$2:E$5,4,FALSE)</f>
        <v>64.8</v>
      </c>
      <c r="F448" s="2" t="s">
        <v>11</v>
      </c>
      <c r="G448" s="10">
        <v>45770</v>
      </c>
      <c r="H448" s="2" t="s">
        <v>396</v>
      </c>
      <c r="I448" s="2" t="str">
        <f t="shared" si="11"/>
        <v>Secured</v>
      </c>
      <c r="J448" s="4">
        <f>IF($I448="Secured",(E448*(VLOOKUP(F448,'Background data'!B$8:D$18,2,FALSE))*(365.25*1*10^-6)),0)</f>
        <v>1.0650689999999999E-2</v>
      </c>
      <c r="K448" s="4">
        <f>IF($I448="Secured",(E448*(VLOOKUP(F448,'Background data'!B$8:D$18,3,FALSE))*(365.25*1*10^-6)),0)</f>
        <v>0.11834099999999999</v>
      </c>
      <c r="L448" s="4">
        <f>IF(I448="Secured",(E448*(VLOOKUP(F448,'Background data'!B$8:G$18,4,FALSE))*(365.25*1*10^-6)),0)</f>
        <v>5.3253449999999996E-3</v>
      </c>
      <c r="M448" s="4">
        <f>IF(I448="Secured",(E448*(VLOOKUP(F448,'Background data'!B$8:H$18,5,FALSE))*(365.25*1*10^-6)),0)</f>
        <v>0.21301379999999995</v>
      </c>
    </row>
    <row r="449" spans="1:13" x14ac:dyDescent="0.3">
      <c r="A449" s="2" t="s">
        <v>875</v>
      </c>
      <c r="B449" s="2" t="s">
        <v>141</v>
      </c>
      <c r="C449" s="3">
        <v>45426</v>
      </c>
      <c r="D449" s="2" t="s">
        <v>5</v>
      </c>
      <c r="E449" s="2">
        <f>VLOOKUP(D449,'Background data'!B$2:E$5,4,FALSE)</f>
        <v>64.8</v>
      </c>
      <c r="F449" s="2" t="s">
        <v>11</v>
      </c>
      <c r="G449" s="10">
        <v>45770</v>
      </c>
      <c r="H449" s="2" t="s">
        <v>396</v>
      </c>
      <c r="I449" s="2" t="str">
        <f t="shared" si="11"/>
        <v>Secured</v>
      </c>
      <c r="J449" s="4">
        <f>IF($I449="Secured",(E449*(VLOOKUP(F449,'Background data'!B$8:D$18,2,FALSE))*(365.25*1*10^-6)),0)</f>
        <v>1.0650689999999999E-2</v>
      </c>
      <c r="K449" s="4">
        <f>IF($I449="Secured",(E449*(VLOOKUP(F449,'Background data'!B$8:D$18,3,FALSE))*(365.25*1*10^-6)),0)</f>
        <v>0.11834099999999999</v>
      </c>
      <c r="L449" s="4">
        <f>IF(I449="Secured",(E449*(VLOOKUP(F449,'Background data'!B$8:G$18,4,FALSE))*(365.25*1*10^-6)),0)</f>
        <v>5.3253449999999996E-3</v>
      </c>
      <c r="M449" s="4">
        <f>IF(I449="Secured",(E449*(VLOOKUP(F449,'Background data'!B$8:H$18,5,FALSE))*(365.25*1*10^-6)),0)</f>
        <v>0.21301379999999995</v>
      </c>
    </row>
    <row r="450" spans="1:13" x14ac:dyDescent="0.3">
      <c r="A450" s="2" t="s">
        <v>1178</v>
      </c>
      <c r="B450" s="2" t="s">
        <v>142</v>
      </c>
      <c r="C450" s="17">
        <v>45454</v>
      </c>
      <c r="D450" s="2" t="s">
        <v>5</v>
      </c>
      <c r="E450" s="2">
        <f>VLOOKUP(D450,'Background data'!B$2:E$5,4,FALSE)</f>
        <v>64.8</v>
      </c>
      <c r="F450" s="2" t="s">
        <v>11</v>
      </c>
      <c r="G450" s="10">
        <v>45770</v>
      </c>
      <c r="H450" s="2" t="s">
        <v>398</v>
      </c>
      <c r="I450" s="2" t="str">
        <f t="shared" si="11"/>
        <v>Secured</v>
      </c>
      <c r="J450" s="4">
        <f>IF($I450="Secured",(E450*(VLOOKUP(F450,'Background data'!B$8:D$18,2,FALSE))*(365.25*1*10^-6)),0)</f>
        <v>1.0650689999999999E-2</v>
      </c>
      <c r="K450" s="4">
        <f>IF($I450="Secured",(E450*(VLOOKUP(F450,'Background data'!B$8:D$18,3,FALSE))*(365.25*1*10^-6)),0)</f>
        <v>0.11834099999999999</v>
      </c>
      <c r="L450" s="4">
        <f>IF(I450="Secured",(E450*(VLOOKUP(F450,'Background data'!B$8:G$18,4,FALSE))*(365.25*1*10^-6)),0)</f>
        <v>5.3253449999999996E-3</v>
      </c>
      <c r="M450" s="4">
        <f>IF(I450="Secured",(E450*(VLOOKUP(F450,'Background data'!B$8:H$18,5,FALSE))*(365.25*1*10^-6)),0)</f>
        <v>0.21301379999999995</v>
      </c>
    </row>
    <row r="451" spans="1:13" x14ac:dyDescent="0.3">
      <c r="A451" s="2" t="s">
        <v>1179</v>
      </c>
      <c r="B451" s="2" t="s">
        <v>142</v>
      </c>
      <c r="C451" s="17">
        <v>45455</v>
      </c>
      <c r="D451" s="2" t="s">
        <v>5</v>
      </c>
      <c r="E451" s="2">
        <f>VLOOKUP(D451,'Background data'!B$2:E$5,4,FALSE)</f>
        <v>64.8</v>
      </c>
      <c r="F451" s="2" t="s">
        <v>11</v>
      </c>
      <c r="G451" s="10">
        <v>45770</v>
      </c>
      <c r="H451" s="2" t="s">
        <v>398</v>
      </c>
      <c r="I451" s="2" t="str">
        <f t="shared" ref="I451:I501" si="12">IF(G451="","Not secured","Secured")</f>
        <v>Secured</v>
      </c>
      <c r="J451" s="4">
        <f>IF($I451="Secured",(E451*(VLOOKUP(F451,'Background data'!B$8:D$18,2,FALSE))*(365.25*1*10^-6)),0)</f>
        <v>1.0650689999999999E-2</v>
      </c>
      <c r="K451" s="4">
        <f>IF($I451="Secured",(E451*(VLOOKUP(F451,'Background data'!B$8:D$18,3,FALSE))*(365.25*1*10^-6)),0)</f>
        <v>0.11834099999999999</v>
      </c>
      <c r="L451" s="4">
        <f>IF(I451="Secured",(E451*(VLOOKUP(F451,'Background data'!B$8:G$18,4,FALSE))*(365.25*1*10^-6)),0)</f>
        <v>5.3253449999999996E-3</v>
      </c>
      <c r="M451" s="4">
        <f>IF(I451="Secured",(E451*(VLOOKUP(F451,'Background data'!B$8:H$18,5,FALSE))*(365.25*1*10^-6)),0)</f>
        <v>0.21301379999999995</v>
      </c>
    </row>
    <row r="452" spans="1:13" x14ac:dyDescent="0.3">
      <c r="A452" s="2" t="s">
        <v>1180</v>
      </c>
      <c r="B452" s="2" t="s">
        <v>142</v>
      </c>
      <c r="C452" s="3">
        <v>45447</v>
      </c>
      <c r="D452" s="2" t="s">
        <v>5</v>
      </c>
      <c r="E452" s="2">
        <f>VLOOKUP(D452,'Background data'!B$2:E$5,4,FALSE)</f>
        <v>64.8</v>
      </c>
      <c r="F452" s="2" t="s">
        <v>11</v>
      </c>
      <c r="G452" s="10">
        <v>45770</v>
      </c>
      <c r="H452" s="2" t="s">
        <v>398</v>
      </c>
      <c r="I452" s="2" t="str">
        <f t="shared" si="12"/>
        <v>Secured</v>
      </c>
      <c r="J452" s="4">
        <f>IF($I452="Secured",(E452*(VLOOKUP(F452,'Background data'!B$8:D$18,2,FALSE))*(365.25*1*10^-6)),0)</f>
        <v>1.0650689999999999E-2</v>
      </c>
      <c r="K452" s="4">
        <f>IF($I452="Secured",(E452*(VLOOKUP(F452,'Background data'!B$8:D$18,3,FALSE))*(365.25*1*10^-6)),0)</f>
        <v>0.11834099999999999</v>
      </c>
      <c r="L452" s="4">
        <f>IF(I452="Secured",(E452*(VLOOKUP(F452,'Background data'!B$8:G$18,4,FALSE))*(365.25*1*10^-6)),0)</f>
        <v>5.3253449999999996E-3</v>
      </c>
      <c r="M452" s="4">
        <f>IF(I452="Secured",(E452*(VLOOKUP(F452,'Background data'!B$8:H$18,5,FALSE))*(365.25*1*10^-6)),0)</f>
        <v>0.21301379999999995</v>
      </c>
    </row>
    <row r="453" spans="1:13" x14ac:dyDescent="0.3">
      <c r="A453" s="2" t="s">
        <v>1181</v>
      </c>
      <c r="B453" s="2" t="s">
        <v>142</v>
      </c>
      <c r="C453" s="17">
        <v>45456</v>
      </c>
      <c r="D453" s="2" t="s">
        <v>5</v>
      </c>
      <c r="E453" s="2">
        <f>VLOOKUP(D453,'Background data'!B$2:E$5,4,FALSE)</f>
        <v>64.8</v>
      </c>
      <c r="F453" s="2" t="s">
        <v>11</v>
      </c>
      <c r="G453" s="10">
        <v>45770</v>
      </c>
      <c r="H453" s="2" t="s">
        <v>398</v>
      </c>
      <c r="I453" s="2" t="str">
        <f t="shared" si="12"/>
        <v>Secured</v>
      </c>
      <c r="J453" s="4">
        <f>IF($I453="Secured",(E453*(VLOOKUP(F453,'Background data'!B$8:D$18,2,FALSE))*(365.25*1*10^-6)),0)</f>
        <v>1.0650689999999999E-2</v>
      </c>
      <c r="K453" s="4">
        <f>IF($I453="Secured",(E453*(VLOOKUP(F453,'Background data'!B$8:D$18,3,FALSE))*(365.25*1*10^-6)),0)</f>
        <v>0.11834099999999999</v>
      </c>
      <c r="L453" s="4">
        <f>IF(I453="Secured",(E453*(VLOOKUP(F453,'Background data'!B$8:G$18,4,FALSE))*(365.25*1*10^-6)),0)</f>
        <v>5.3253449999999996E-3</v>
      </c>
      <c r="M453" s="4">
        <f>IF(I453="Secured",(E453*(VLOOKUP(F453,'Background data'!B$8:H$18,5,FALSE))*(365.25*1*10^-6)),0)</f>
        <v>0.21301379999999995</v>
      </c>
    </row>
    <row r="454" spans="1:13" x14ac:dyDescent="0.3">
      <c r="A454" s="2" t="s">
        <v>1851</v>
      </c>
      <c r="B454" s="2" t="s">
        <v>142</v>
      </c>
      <c r="C454" s="17">
        <v>45537</v>
      </c>
      <c r="D454" s="2" t="s">
        <v>5</v>
      </c>
      <c r="E454" s="2">
        <f>VLOOKUP(D454,'Background data'!B$2:E$5,4,FALSE)</f>
        <v>64.8</v>
      </c>
      <c r="F454" s="2" t="s">
        <v>11</v>
      </c>
      <c r="G454" s="10">
        <v>45770</v>
      </c>
      <c r="H454" s="2" t="s">
        <v>398</v>
      </c>
      <c r="I454" s="2" t="str">
        <f t="shared" si="12"/>
        <v>Secured</v>
      </c>
      <c r="J454" s="4">
        <f>IF($I454="Secured",(E454*(VLOOKUP(F454,'Background data'!B$8:D$18,2,FALSE))*(365.25*1*10^-6)),0)</f>
        <v>1.0650689999999999E-2</v>
      </c>
      <c r="K454" s="4">
        <f>IF($I454="Secured",(E454*(VLOOKUP(F454,'Background data'!B$8:D$18,3,FALSE))*(365.25*1*10^-6)),0)</f>
        <v>0.11834099999999999</v>
      </c>
      <c r="L454" s="4">
        <f>IF(I454="Secured",(E454*(VLOOKUP(F454,'Background data'!B$8:G$18,4,FALSE))*(365.25*1*10^-6)),0)</f>
        <v>5.3253449999999996E-3</v>
      </c>
      <c r="M454" s="4">
        <f>IF(I454="Secured",(E454*(VLOOKUP(F454,'Background data'!B$8:H$18,5,FALSE))*(365.25*1*10^-6)),0)</f>
        <v>0.21301379999999995</v>
      </c>
    </row>
    <row r="455" spans="1:13" x14ac:dyDescent="0.3">
      <c r="A455" s="2" t="s">
        <v>1182</v>
      </c>
      <c r="B455" s="2" t="s">
        <v>143</v>
      </c>
      <c r="C455" s="17">
        <v>45537</v>
      </c>
      <c r="D455" s="2" t="s">
        <v>5</v>
      </c>
      <c r="E455" s="2">
        <f>VLOOKUP(D455,'Background data'!B$2:E$5,4,FALSE)</f>
        <v>64.8</v>
      </c>
      <c r="F455" s="2" t="s">
        <v>11</v>
      </c>
      <c r="G455" s="10">
        <v>45770</v>
      </c>
      <c r="H455" s="2" t="s">
        <v>398</v>
      </c>
      <c r="I455" s="2" t="str">
        <f t="shared" si="12"/>
        <v>Secured</v>
      </c>
      <c r="J455" s="4">
        <f>IF($I455="Secured",(E455*(VLOOKUP(F455,'Background data'!B$8:D$18,2,FALSE))*(365.25*1*10^-6)),0)</f>
        <v>1.0650689999999999E-2</v>
      </c>
      <c r="K455" s="4">
        <f>IF($I455="Secured",(E455*(VLOOKUP(F455,'Background data'!B$8:D$18,3,FALSE))*(365.25*1*10^-6)),0)</f>
        <v>0.11834099999999999</v>
      </c>
      <c r="L455" s="4">
        <f>IF(I455="Secured",(E455*(VLOOKUP(F455,'Background data'!B$8:G$18,4,FALSE))*(365.25*1*10^-6)),0)</f>
        <v>5.3253449999999996E-3</v>
      </c>
      <c r="M455" s="4">
        <f>IF(I455="Secured",(E455*(VLOOKUP(F455,'Background data'!B$8:H$18,5,FALSE))*(365.25*1*10^-6)),0)</f>
        <v>0.21301379999999995</v>
      </c>
    </row>
    <row r="456" spans="1:13" x14ac:dyDescent="0.3">
      <c r="A456" s="2" t="s">
        <v>1852</v>
      </c>
      <c r="B456" s="2" t="s">
        <v>143</v>
      </c>
      <c r="C456" s="17">
        <v>45537</v>
      </c>
      <c r="D456" s="2" t="s">
        <v>5</v>
      </c>
      <c r="E456" s="2">
        <f>VLOOKUP(D456,'Background data'!B$2:E$5,4,FALSE)</f>
        <v>64.8</v>
      </c>
      <c r="F456" s="2" t="s">
        <v>11</v>
      </c>
      <c r="G456" s="10">
        <v>45770</v>
      </c>
      <c r="H456" s="2" t="s">
        <v>398</v>
      </c>
      <c r="I456" s="2" t="str">
        <f t="shared" si="12"/>
        <v>Secured</v>
      </c>
      <c r="J456" s="4">
        <f>IF($I456="Secured",(E456*(VLOOKUP(F456,'Background data'!B$8:D$18,2,FALSE))*(365.25*1*10^-6)),0)</f>
        <v>1.0650689999999999E-2</v>
      </c>
      <c r="K456" s="4">
        <f>IF($I456="Secured",(E456*(VLOOKUP(F456,'Background data'!B$8:D$18,3,FALSE))*(365.25*1*10^-6)),0)</f>
        <v>0.11834099999999999</v>
      </c>
      <c r="L456" s="4">
        <f>IF(I456="Secured",(E456*(VLOOKUP(F456,'Background data'!B$8:G$18,4,FALSE))*(365.25*1*10^-6)),0)</f>
        <v>5.3253449999999996E-3</v>
      </c>
      <c r="M456" s="4">
        <f>IF(I456="Secured",(E456*(VLOOKUP(F456,'Background data'!B$8:H$18,5,FALSE))*(365.25*1*10^-6)),0)</f>
        <v>0.21301379999999995</v>
      </c>
    </row>
    <row r="457" spans="1:13" x14ac:dyDescent="0.3">
      <c r="A457" s="2" t="s">
        <v>1183</v>
      </c>
      <c r="B457" s="2" t="s">
        <v>144</v>
      </c>
      <c r="C457" s="17">
        <v>45533</v>
      </c>
      <c r="D457" s="2" t="s">
        <v>5</v>
      </c>
      <c r="E457" s="2">
        <f>VLOOKUP(D457,'Background data'!B$2:E$5,4,FALSE)</f>
        <v>64.8</v>
      </c>
      <c r="F457" s="2" t="s">
        <v>11</v>
      </c>
      <c r="G457" s="10">
        <v>45770</v>
      </c>
      <c r="H457" s="2" t="s">
        <v>398</v>
      </c>
      <c r="I457" s="2" t="str">
        <f t="shared" si="12"/>
        <v>Secured</v>
      </c>
      <c r="J457" s="4">
        <f>IF($I457="Secured",(E457*(VLOOKUP(F457,'Background data'!B$8:D$18,2,FALSE))*(365.25*1*10^-6)),0)</f>
        <v>1.0650689999999999E-2</v>
      </c>
      <c r="K457" s="4">
        <f>IF($I457="Secured",(E457*(VLOOKUP(F457,'Background data'!B$8:D$18,3,FALSE))*(365.25*1*10^-6)),0)</f>
        <v>0.11834099999999999</v>
      </c>
      <c r="L457" s="4">
        <f>IF(I457="Secured",(E457*(VLOOKUP(F457,'Background data'!B$8:G$18,4,FALSE))*(365.25*1*10^-6)),0)</f>
        <v>5.3253449999999996E-3</v>
      </c>
      <c r="M457" s="4">
        <f>IF(I457="Secured",(E457*(VLOOKUP(F457,'Background data'!B$8:H$18,5,FALSE))*(365.25*1*10^-6)),0)</f>
        <v>0.21301379999999995</v>
      </c>
    </row>
    <row r="458" spans="1:13" x14ac:dyDescent="0.3">
      <c r="A458" s="2" t="s">
        <v>1184</v>
      </c>
      <c r="B458" s="2" t="s">
        <v>145</v>
      </c>
      <c r="C458" s="17">
        <v>45456</v>
      </c>
      <c r="D458" s="2" t="s">
        <v>5</v>
      </c>
      <c r="E458" s="2">
        <f>VLOOKUP(D458,'Background data'!B$2:E$5,4,FALSE)</f>
        <v>64.8</v>
      </c>
      <c r="F458" s="2" t="s">
        <v>11</v>
      </c>
      <c r="G458" s="10">
        <v>45770</v>
      </c>
      <c r="H458" s="2" t="s">
        <v>398</v>
      </c>
      <c r="I458" s="2" t="str">
        <f t="shared" si="12"/>
        <v>Secured</v>
      </c>
      <c r="J458" s="4">
        <f>IF($I458="Secured",(E458*(VLOOKUP(F458,'Background data'!B$8:D$18,2,FALSE))*(365.25*1*10^-6)),0)</f>
        <v>1.0650689999999999E-2</v>
      </c>
      <c r="K458" s="4">
        <f>IF($I458="Secured",(E458*(VLOOKUP(F458,'Background data'!B$8:D$18,3,FALSE))*(365.25*1*10^-6)),0)</f>
        <v>0.11834099999999999</v>
      </c>
      <c r="L458" s="4">
        <f>IF(I458="Secured",(E458*(VLOOKUP(F458,'Background data'!B$8:G$18,4,FALSE))*(365.25*1*10^-6)),0)</f>
        <v>5.3253449999999996E-3</v>
      </c>
      <c r="M458" s="4">
        <f>IF(I458="Secured",(E458*(VLOOKUP(F458,'Background data'!B$8:H$18,5,FALSE))*(365.25*1*10^-6)),0)</f>
        <v>0.21301379999999995</v>
      </c>
    </row>
    <row r="459" spans="1:13" x14ac:dyDescent="0.3">
      <c r="A459" s="2" t="s">
        <v>1185</v>
      </c>
      <c r="B459" s="2" t="s">
        <v>145</v>
      </c>
      <c r="C459" s="17">
        <v>45533</v>
      </c>
      <c r="D459" s="2" t="s">
        <v>5</v>
      </c>
      <c r="E459" s="2">
        <f>VLOOKUP(D459,'Background data'!B$2:E$5,4,FALSE)</f>
        <v>64.8</v>
      </c>
      <c r="F459" s="2" t="s">
        <v>11</v>
      </c>
      <c r="G459" s="10">
        <v>45770</v>
      </c>
      <c r="H459" s="2" t="s">
        <v>398</v>
      </c>
      <c r="I459" s="2" t="str">
        <f t="shared" si="12"/>
        <v>Secured</v>
      </c>
      <c r="J459" s="4">
        <f>IF($I459="Secured",(E459*(VLOOKUP(F459,'Background data'!B$8:D$18,2,FALSE))*(365.25*1*10^-6)),0)</f>
        <v>1.0650689999999999E-2</v>
      </c>
      <c r="K459" s="4">
        <f>IF($I459="Secured",(E459*(VLOOKUP(F459,'Background data'!B$8:D$18,3,FALSE))*(365.25*1*10^-6)),0)</f>
        <v>0.11834099999999999</v>
      </c>
      <c r="L459" s="4">
        <f>IF(I459="Secured",(E459*(VLOOKUP(F459,'Background data'!B$8:G$18,4,FALSE))*(365.25*1*10^-6)),0)</f>
        <v>5.3253449999999996E-3</v>
      </c>
      <c r="M459" s="4">
        <f>IF(I459="Secured",(E459*(VLOOKUP(F459,'Background data'!B$8:H$18,5,FALSE))*(365.25*1*10^-6)),0)</f>
        <v>0.21301379999999995</v>
      </c>
    </row>
    <row r="460" spans="1:13" x14ac:dyDescent="0.3">
      <c r="A460" s="2" t="s">
        <v>1186</v>
      </c>
      <c r="B460" s="2" t="s">
        <v>145</v>
      </c>
      <c r="C460" s="3">
        <v>45448</v>
      </c>
      <c r="D460" s="2" t="s">
        <v>5</v>
      </c>
      <c r="E460" s="2">
        <f>VLOOKUP(D460,'Background data'!B$2:E$5,4,FALSE)</f>
        <v>64.8</v>
      </c>
      <c r="F460" s="2" t="s">
        <v>11</v>
      </c>
      <c r="G460" s="10">
        <v>45770</v>
      </c>
      <c r="H460" s="2" t="s">
        <v>398</v>
      </c>
      <c r="I460" s="2" t="str">
        <f t="shared" si="12"/>
        <v>Secured</v>
      </c>
      <c r="J460" s="4">
        <f>IF($I460="Secured",(E460*(VLOOKUP(F460,'Background data'!B$8:D$18,2,FALSE))*(365.25*1*10^-6)),0)</f>
        <v>1.0650689999999999E-2</v>
      </c>
      <c r="K460" s="4">
        <f>IF($I460="Secured",(E460*(VLOOKUP(F460,'Background data'!B$8:D$18,3,FALSE))*(365.25*1*10^-6)),0)</f>
        <v>0.11834099999999999</v>
      </c>
      <c r="L460" s="4">
        <f>IF(I460="Secured",(E460*(VLOOKUP(F460,'Background data'!B$8:G$18,4,FALSE))*(365.25*1*10^-6)),0)</f>
        <v>5.3253449999999996E-3</v>
      </c>
      <c r="M460" s="4">
        <f>IF(I460="Secured",(E460*(VLOOKUP(F460,'Background data'!B$8:H$18,5,FALSE))*(365.25*1*10^-6)),0)</f>
        <v>0.21301379999999995</v>
      </c>
    </row>
    <row r="461" spans="1:13" x14ac:dyDescent="0.3">
      <c r="A461" s="2" t="s">
        <v>1187</v>
      </c>
      <c r="B461" s="2" t="s">
        <v>145</v>
      </c>
      <c r="C461" s="17">
        <v>45455</v>
      </c>
      <c r="D461" s="2" t="s">
        <v>5</v>
      </c>
      <c r="E461" s="2">
        <f>VLOOKUP(D461,'Background data'!B$2:E$5,4,FALSE)</f>
        <v>64.8</v>
      </c>
      <c r="F461" s="2" t="s">
        <v>11</v>
      </c>
      <c r="G461" s="10">
        <v>45770</v>
      </c>
      <c r="H461" s="2" t="s">
        <v>398</v>
      </c>
      <c r="I461" s="2" t="str">
        <f t="shared" si="12"/>
        <v>Secured</v>
      </c>
      <c r="J461" s="4">
        <f>IF($I461="Secured",(E461*(VLOOKUP(F461,'Background data'!B$8:D$18,2,FALSE))*(365.25*1*10^-6)),0)</f>
        <v>1.0650689999999999E-2</v>
      </c>
      <c r="K461" s="4">
        <f>IF($I461="Secured",(E461*(VLOOKUP(F461,'Background data'!B$8:D$18,3,FALSE))*(365.25*1*10^-6)),0)</f>
        <v>0.11834099999999999</v>
      </c>
      <c r="L461" s="4">
        <f>IF(I461="Secured",(E461*(VLOOKUP(F461,'Background data'!B$8:G$18,4,FALSE))*(365.25*1*10^-6)),0)</f>
        <v>5.3253449999999996E-3</v>
      </c>
      <c r="M461" s="4">
        <f>IF(I461="Secured",(E461*(VLOOKUP(F461,'Background data'!B$8:H$18,5,FALSE))*(365.25*1*10^-6)),0)</f>
        <v>0.21301379999999995</v>
      </c>
    </row>
    <row r="462" spans="1:13" x14ac:dyDescent="0.3">
      <c r="A462" s="2" t="s">
        <v>1188</v>
      </c>
      <c r="B462" s="2" t="s">
        <v>145</v>
      </c>
      <c r="C462" s="17">
        <v>45455</v>
      </c>
      <c r="D462" s="2" t="s">
        <v>5</v>
      </c>
      <c r="E462" s="2">
        <f>VLOOKUP(D462,'Background data'!B$2:E$5,4,FALSE)</f>
        <v>64.8</v>
      </c>
      <c r="F462" s="2" t="s">
        <v>11</v>
      </c>
      <c r="G462" s="10">
        <v>45770</v>
      </c>
      <c r="H462" s="2" t="s">
        <v>398</v>
      </c>
      <c r="I462" s="2" t="str">
        <f t="shared" si="12"/>
        <v>Secured</v>
      </c>
      <c r="J462" s="4">
        <f>IF($I462="Secured",(E462*(VLOOKUP(F462,'Background data'!B$8:D$18,2,FALSE))*(365.25*1*10^-6)),0)</f>
        <v>1.0650689999999999E-2</v>
      </c>
      <c r="K462" s="4">
        <f>IF($I462="Secured",(E462*(VLOOKUP(F462,'Background data'!B$8:D$18,3,FALSE))*(365.25*1*10^-6)),0)</f>
        <v>0.11834099999999999</v>
      </c>
      <c r="L462" s="4">
        <f>IF(I462="Secured",(E462*(VLOOKUP(F462,'Background data'!B$8:G$18,4,FALSE))*(365.25*1*10^-6)),0)</f>
        <v>5.3253449999999996E-3</v>
      </c>
      <c r="M462" s="4">
        <f>IF(I462="Secured",(E462*(VLOOKUP(F462,'Background data'!B$8:H$18,5,FALSE))*(365.25*1*10^-6)),0)</f>
        <v>0.21301379999999995</v>
      </c>
    </row>
    <row r="463" spans="1:13" x14ac:dyDescent="0.3">
      <c r="A463" s="2" t="s">
        <v>876</v>
      </c>
      <c r="B463" s="2" t="s">
        <v>145</v>
      </c>
      <c r="C463" s="3">
        <v>45446</v>
      </c>
      <c r="D463" s="2" t="s">
        <v>5</v>
      </c>
      <c r="E463" s="2">
        <f>VLOOKUP(D463,'Background data'!B$2:E$5,4,FALSE)</f>
        <v>64.8</v>
      </c>
      <c r="F463" s="2" t="s">
        <v>11</v>
      </c>
      <c r="G463" s="10">
        <v>45770</v>
      </c>
      <c r="H463" s="2" t="s">
        <v>398</v>
      </c>
      <c r="I463" s="2" t="str">
        <f t="shared" si="12"/>
        <v>Secured</v>
      </c>
      <c r="J463" s="4">
        <f>IF($I463="Secured",(E463*(VLOOKUP(F463,'Background data'!B$8:D$18,2,FALSE))*(365.25*1*10^-6)),0)</f>
        <v>1.0650689999999999E-2</v>
      </c>
      <c r="K463" s="4">
        <f>IF($I463="Secured",(E463*(VLOOKUP(F463,'Background data'!B$8:D$18,3,FALSE))*(365.25*1*10^-6)),0)</f>
        <v>0.11834099999999999</v>
      </c>
      <c r="L463" s="4">
        <f>IF(I463="Secured",(E463*(VLOOKUP(F463,'Background data'!B$8:G$18,4,FALSE))*(365.25*1*10^-6)),0)</f>
        <v>5.3253449999999996E-3</v>
      </c>
      <c r="M463" s="4">
        <f>IF(I463="Secured",(E463*(VLOOKUP(F463,'Background data'!B$8:H$18,5,FALSE))*(365.25*1*10^-6)),0)</f>
        <v>0.21301379999999995</v>
      </c>
    </row>
    <row r="464" spans="1:13" x14ac:dyDescent="0.3">
      <c r="A464" s="2" t="s">
        <v>877</v>
      </c>
      <c r="B464" s="2" t="s">
        <v>145</v>
      </c>
      <c r="C464" s="3">
        <v>45446</v>
      </c>
      <c r="D464" s="2" t="s">
        <v>5</v>
      </c>
      <c r="E464" s="2">
        <f>VLOOKUP(D464,'Background data'!B$2:E$5,4,FALSE)</f>
        <v>64.8</v>
      </c>
      <c r="F464" s="2" t="s">
        <v>11</v>
      </c>
      <c r="G464" s="10">
        <v>45770</v>
      </c>
      <c r="H464" s="2" t="s">
        <v>398</v>
      </c>
      <c r="I464" s="2" t="str">
        <f t="shared" si="12"/>
        <v>Secured</v>
      </c>
      <c r="J464" s="4">
        <f>IF($I464="Secured",(E464*(VLOOKUP(F464,'Background data'!B$8:D$18,2,FALSE))*(365.25*1*10^-6)),0)</f>
        <v>1.0650689999999999E-2</v>
      </c>
      <c r="K464" s="4">
        <f>IF($I464="Secured",(E464*(VLOOKUP(F464,'Background data'!B$8:D$18,3,FALSE))*(365.25*1*10^-6)),0)</f>
        <v>0.11834099999999999</v>
      </c>
      <c r="L464" s="4">
        <f>IF(I464="Secured",(E464*(VLOOKUP(F464,'Background data'!B$8:G$18,4,FALSE))*(365.25*1*10^-6)),0)</f>
        <v>5.3253449999999996E-3</v>
      </c>
      <c r="M464" s="4">
        <f>IF(I464="Secured",(E464*(VLOOKUP(F464,'Background data'!B$8:H$18,5,FALSE))*(365.25*1*10^-6)),0)</f>
        <v>0.21301379999999995</v>
      </c>
    </row>
    <row r="465" spans="1:13" x14ac:dyDescent="0.3">
      <c r="A465" s="2" t="s">
        <v>1189</v>
      </c>
      <c r="B465" s="2" t="s">
        <v>145</v>
      </c>
      <c r="C465" s="3">
        <v>45448</v>
      </c>
      <c r="D465" s="2" t="s">
        <v>5</v>
      </c>
      <c r="E465" s="2">
        <f>VLOOKUP(D465,'Background data'!B$2:E$5,4,FALSE)</f>
        <v>64.8</v>
      </c>
      <c r="F465" s="2" t="s">
        <v>11</v>
      </c>
      <c r="G465" s="10">
        <v>45770</v>
      </c>
      <c r="H465" s="2" t="s">
        <v>398</v>
      </c>
      <c r="I465" s="2" t="str">
        <f t="shared" si="12"/>
        <v>Secured</v>
      </c>
      <c r="J465" s="4">
        <f>IF($I465="Secured",(E465*(VLOOKUP(F465,'Background data'!B$8:D$18,2,FALSE))*(365.25*1*10^-6)),0)</f>
        <v>1.0650689999999999E-2</v>
      </c>
      <c r="K465" s="4">
        <f>IF($I465="Secured",(E465*(VLOOKUP(F465,'Background data'!B$8:D$18,3,FALSE))*(365.25*1*10^-6)),0)</f>
        <v>0.11834099999999999</v>
      </c>
      <c r="L465" s="4">
        <f>IF(I465="Secured",(E465*(VLOOKUP(F465,'Background data'!B$8:G$18,4,FALSE))*(365.25*1*10^-6)),0)</f>
        <v>5.3253449999999996E-3</v>
      </c>
      <c r="M465" s="4">
        <f>IF(I465="Secured",(E465*(VLOOKUP(F465,'Background data'!B$8:H$18,5,FALSE))*(365.25*1*10^-6)),0)</f>
        <v>0.21301379999999995</v>
      </c>
    </row>
    <row r="466" spans="1:13" x14ac:dyDescent="0.3">
      <c r="A466" s="2" t="s">
        <v>1190</v>
      </c>
      <c r="B466" s="2" t="s">
        <v>145</v>
      </c>
      <c r="C466" s="3">
        <v>45447</v>
      </c>
      <c r="D466" s="2" t="s">
        <v>5</v>
      </c>
      <c r="E466" s="2">
        <f>VLOOKUP(D466,'Background data'!B$2:E$5,4,FALSE)</f>
        <v>64.8</v>
      </c>
      <c r="F466" s="2" t="s">
        <v>11</v>
      </c>
      <c r="G466" s="10">
        <v>45770</v>
      </c>
      <c r="H466" s="2" t="s">
        <v>398</v>
      </c>
      <c r="I466" s="2" t="str">
        <f t="shared" si="12"/>
        <v>Secured</v>
      </c>
      <c r="J466" s="4">
        <f>IF($I466="Secured",(E466*(VLOOKUP(F466,'Background data'!B$8:D$18,2,FALSE))*(365.25*1*10^-6)),0)</f>
        <v>1.0650689999999999E-2</v>
      </c>
      <c r="K466" s="4">
        <f>IF($I466="Secured",(E466*(VLOOKUP(F466,'Background data'!B$8:D$18,3,FALSE))*(365.25*1*10^-6)),0)</f>
        <v>0.11834099999999999</v>
      </c>
      <c r="L466" s="4">
        <f>IF(I466="Secured",(E466*(VLOOKUP(F466,'Background data'!B$8:G$18,4,FALSE))*(365.25*1*10^-6)),0)</f>
        <v>5.3253449999999996E-3</v>
      </c>
      <c r="M466" s="4">
        <f>IF(I466="Secured",(E466*(VLOOKUP(F466,'Background data'!B$8:H$18,5,FALSE))*(365.25*1*10^-6)),0)</f>
        <v>0.21301379999999995</v>
      </c>
    </row>
    <row r="467" spans="1:13" x14ac:dyDescent="0.3">
      <c r="A467" s="2" t="s">
        <v>878</v>
      </c>
      <c r="B467" s="2" t="s">
        <v>145</v>
      </c>
      <c r="C467" s="3">
        <v>45446</v>
      </c>
      <c r="D467" s="2" t="s">
        <v>5</v>
      </c>
      <c r="E467" s="2">
        <f>VLOOKUP(D467,'Background data'!B$2:E$5,4,FALSE)</f>
        <v>64.8</v>
      </c>
      <c r="F467" s="2" t="s">
        <v>11</v>
      </c>
      <c r="G467" s="10">
        <v>45770</v>
      </c>
      <c r="H467" s="2" t="s">
        <v>398</v>
      </c>
      <c r="I467" s="2" t="str">
        <f t="shared" si="12"/>
        <v>Secured</v>
      </c>
      <c r="J467" s="4">
        <f>IF($I467="Secured",(E467*(VLOOKUP(F467,'Background data'!B$8:D$18,2,FALSE))*(365.25*1*10^-6)),0)</f>
        <v>1.0650689999999999E-2</v>
      </c>
      <c r="K467" s="4">
        <f>IF($I467="Secured",(E467*(VLOOKUP(F467,'Background data'!B$8:D$18,3,FALSE))*(365.25*1*10^-6)),0)</f>
        <v>0.11834099999999999</v>
      </c>
      <c r="L467" s="4">
        <f>IF(I467="Secured",(E467*(VLOOKUP(F467,'Background data'!B$8:G$18,4,FALSE))*(365.25*1*10^-6)),0)</f>
        <v>5.3253449999999996E-3</v>
      </c>
      <c r="M467" s="4">
        <f>IF(I467="Secured",(E467*(VLOOKUP(F467,'Background data'!B$8:H$18,5,FALSE))*(365.25*1*10^-6)),0)</f>
        <v>0.21301379999999995</v>
      </c>
    </row>
    <row r="468" spans="1:13" x14ac:dyDescent="0.3">
      <c r="A468" s="2" t="s">
        <v>879</v>
      </c>
      <c r="B468" s="2" t="s">
        <v>146</v>
      </c>
      <c r="C468" s="3">
        <v>45446</v>
      </c>
      <c r="D468" s="2" t="s">
        <v>5</v>
      </c>
      <c r="E468" s="2">
        <f>VLOOKUP(D468,'Background data'!B$2:E$5,4,FALSE)</f>
        <v>64.8</v>
      </c>
      <c r="F468" s="2" t="s">
        <v>11</v>
      </c>
      <c r="G468" s="10">
        <v>45770</v>
      </c>
      <c r="H468" s="2" t="s">
        <v>398</v>
      </c>
      <c r="I468" s="2" t="str">
        <f t="shared" si="12"/>
        <v>Secured</v>
      </c>
      <c r="J468" s="4">
        <f>IF($I468="Secured",(E468*(VLOOKUP(F468,'Background data'!B$8:D$18,2,FALSE))*(365.25*1*10^-6)),0)</f>
        <v>1.0650689999999999E-2</v>
      </c>
      <c r="K468" s="4">
        <f>IF($I468="Secured",(E468*(VLOOKUP(F468,'Background data'!B$8:D$18,3,FALSE))*(365.25*1*10^-6)),0)</f>
        <v>0.11834099999999999</v>
      </c>
      <c r="L468" s="4">
        <f>IF(I468="Secured",(E468*(VLOOKUP(F468,'Background data'!B$8:G$18,4,FALSE))*(365.25*1*10^-6)),0)</f>
        <v>5.3253449999999996E-3</v>
      </c>
      <c r="M468" s="4">
        <f>IF(I468="Secured",(E468*(VLOOKUP(F468,'Background data'!B$8:H$18,5,FALSE))*(365.25*1*10^-6)),0)</f>
        <v>0.21301379999999995</v>
      </c>
    </row>
    <row r="469" spans="1:13" x14ac:dyDescent="0.3">
      <c r="A469" s="2" t="s">
        <v>1191</v>
      </c>
      <c r="B469" s="2" t="s">
        <v>146</v>
      </c>
      <c r="C469" s="3">
        <v>45450</v>
      </c>
      <c r="D469" s="2" t="s">
        <v>5</v>
      </c>
      <c r="E469" s="2">
        <f>VLOOKUP(D469,'Background data'!B$2:E$5,4,FALSE)</f>
        <v>64.8</v>
      </c>
      <c r="F469" s="2" t="s">
        <v>11</v>
      </c>
      <c r="G469" s="10">
        <v>45770</v>
      </c>
      <c r="H469" s="2" t="s">
        <v>398</v>
      </c>
      <c r="I469" s="2" t="str">
        <f t="shared" si="12"/>
        <v>Secured</v>
      </c>
      <c r="J469" s="4">
        <f>IF($I469="Secured",(E469*(VLOOKUP(F469,'Background data'!B$8:D$18,2,FALSE))*(365.25*1*10^-6)),0)</f>
        <v>1.0650689999999999E-2</v>
      </c>
      <c r="K469" s="4">
        <f>IF($I469="Secured",(E469*(VLOOKUP(F469,'Background data'!B$8:D$18,3,FALSE))*(365.25*1*10^-6)),0)</f>
        <v>0.11834099999999999</v>
      </c>
      <c r="L469" s="4">
        <f>IF(I469="Secured",(E469*(VLOOKUP(F469,'Background data'!B$8:G$18,4,FALSE))*(365.25*1*10^-6)),0)</f>
        <v>5.3253449999999996E-3</v>
      </c>
      <c r="M469" s="4">
        <f>IF(I469="Secured",(E469*(VLOOKUP(F469,'Background data'!B$8:H$18,5,FALSE))*(365.25*1*10^-6)),0)</f>
        <v>0.21301379999999995</v>
      </c>
    </row>
    <row r="470" spans="1:13" x14ac:dyDescent="0.3">
      <c r="A470" s="2" t="s">
        <v>1192</v>
      </c>
      <c r="B470" s="2" t="s">
        <v>146</v>
      </c>
      <c r="C470" s="3">
        <v>45448</v>
      </c>
      <c r="D470" s="2" t="s">
        <v>5</v>
      </c>
      <c r="E470" s="2">
        <f>VLOOKUP(D470,'Background data'!B$2:E$5,4,FALSE)</f>
        <v>64.8</v>
      </c>
      <c r="F470" s="2" t="s">
        <v>11</v>
      </c>
      <c r="G470" s="10">
        <v>45770</v>
      </c>
      <c r="H470" s="2" t="s">
        <v>398</v>
      </c>
      <c r="I470" s="2" t="str">
        <f t="shared" si="12"/>
        <v>Secured</v>
      </c>
      <c r="J470" s="4">
        <f>IF($I470="Secured",(E470*(VLOOKUP(F470,'Background data'!B$8:D$18,2,FALSE))*(365.25*1*10^-6)),0)</f>
        <v>1.0650689999999999E-2</v>
      </c>
      <c r="K470" s="4">
        <f>IF($I470="Secured",(E470*(VLOOKUP(F470,'Background data'!B$8:D$18,3,FALSE))*(365.25*1*10^-6)),0)</f>
        <v>0.11834099999999999</v>
      </c>
      <c r="L470" s="4">
        <f>IF(I470="Secured",(E470*(VLOOKUP(F470,'Background data'!B$8:G$18,4,FALSE))*(365.25*1*10^-6)),0)</f>
        <v>5.3253449999999996E-3</v>
      </c>
      <c r="M470" s="4">
        <f>IF(I470="Secured",(E470*(VLOOKUP(F470,'Background data'!B$8:H$18,5,FALSE))*(365.25*1*10^-6)),0)</f>
        <v>0.21301379999999995</v>
      </c>
    </row>
    <row r="471" spans="1:13" x14ac:dyDescent="0.3">
      <c r="A471" s="2" t="s">
        <v>1193</v>
      </c>
      <c r="B471" s="2" t="s">
        <v>146</v>
      </c>
      <c r="C471" s="3">
        <v>45450</v>
      </c>
      <c r="D471" s="2" t="s">
        <v>5</v>
      </c>
      <c r="E471" s="2">
        <f>VLOOKUP(D471,'Background data'!B$2:E$5,4,FALSE)</f>
        <v>64.8</v>
      </c>
      <c r="F471" s="2" t="s">
        <v>11</v>
      </c>
      <c r="G471" s="10">
        <v>45770</v>
      </c>
      <c r="H471" s="2" t="s">
        <v>398</v>
      </c>
      <c r="I471" s="2" t="str">
        <f t="shared" si="12"/>
        <v>Secured</v>
      </c>
      <c r="J471" s="4">
        <f>IF($I471="Secured",(E471*(VLOOKUP(F471,'Background data'!B$8:D$18,2,FALSE))*(365.25*1*10^-6)),0)</f>
        <v>1.0650689999999999E-2</v>
      </c>
      <c r="K471" s="4">
        <f>IF($I471="Secured",(E471*(VLOOKUP(F471,'Background data'!B$8:D$18,3,FALSE))*(365.25*1*10^-6)),0)</f>
        <v>0.11834099999999999</v>
      </c>
      <c r="L471" s="4">
        <f>IF(I471="Secured",(E471*(VLOOKUP(F471,'Background data'!B$8:G$18,4,FALSE))*(365.25*1*10^-6)),0)</f>
        <v>5.3253449999999996E-3</v>
      </c>
      <c r="M471" s="4">
        <f>IF(I471="Secured",(E471*(VLOOKUP(F471,'Background data'!B$8:H$18,5,FALSE))*(365.25*1*10^-6)),0)</f>
        <v>0.21301379999999995</v>
      </c>
    </row>
    <row r="472" spans="1:13" x14ac:dyDescent="0.3">
      <c r="A472" s="2" t="s">
        <v>1853</v>
      </c>
      <c r="B472" s="2" t="s">
        <v>146</v>
      </c>
      <c r="C472" s="17">
        <v>45540</v>
      </c>
      <c r="D472" s="2" t="s">
        <v>5</v>
      </c>
      <c r="E472" s="2">
        <f>VLOOKUP(D472,'Background data'!B$2:E$5,4,FALSE)</f>
        <v>64.8</v>
      </c>
      <c r="F472" s="2" t="s">
        <v>11</v>
      </c>
      <c r="G472" s="10">
        <v>45770</v>
      </c>
      <c r="H472" s="2" t="s">
        <v>398</v>
      </c>
      <c r="I472" s="2" t="str">
        <f t="shared" si="12"/>
        <v>Secured</v>
      </c>
      <c r="J472" s="4">
        <f>IF($I472="Secured",(E472*(VLOOKUP(F472,'Background data'!B$8:D$18,2,FALSE))*(365.25*1*10^-6)),0)</f>
        <v>1.0650689999999999E-2</v>
      </c>
      <c r="K472" s="4">
        <f>IF($I472="Secured",(E472*(VLOOKUP(F472,'Background data'!B$8:D$18,3,FALSE))*(365.25*1*10^-6)),0)</f>
        <v>0.11834099999999999</v>
      </c>
      <c r="L472" s="4">
        <f>IF(I472="Secured",(E472*(VLOOKUP(F472,'Background data'!B$8:G$18,4,FALSE))*(365.25*1*10^-6)),0)</f>
        <v>5.3253449999999996E-3</v>
      </c>
      <c r="M472" s="4">
        <f>IF(I472="Secured",(E472*(VLOOKUP(F472,'Background data'!B$8:H$18,5,FALSE))*(365.25*1*10^-6)),0)</f>
        <v>0.21301379999999995</v>
      </c>
    </row>
    <row r="473" spans="1:13" x14ac:dyDescent="0.3">
      <c r="A473" s="2" t="s">
        <v>1194</v>
      </c>
      <c r="B473" s="2" t="s">
        <v>146</v>
      </c>
      <c r="C473" s="17">
        <v>45455</v>
      </c>
      <c r="D473" s="2" t="s">
        <v>5</v>
      </c>
      <c r="E473" s="2">
        <f>VLOOKUP(D473,'Background data'!B$2:E$5,4,FALSE)</f>
        <v>64.8</v>
      </c>
      <c r="F473" s="2" t="s">
        <v>11</v>
      </c>
      <c r="G473" s="10">
        <v>45770</v>
      </c>
      <c r="H473" s="2" t="s">
        <v>398</v>
      </c>
      <c r="I473" s="2" t="str">
        <f t="shared" si="12"/>
        <v>Secured</v>
      </c>
      <c r="J473" s="4">
        <f>IF($I473="Secured",(E473*(VLOOKUP(F473,'Background data'!B$8:D$18,2,FALSE))*(365.25*1*10^-6)),0)</f>
        <v>1.0650689999999999E-2</v>
      </c>
      <c r="K473" s="4">
        <f>IF($I473="Secured",(E473*(VLOOKUP(F473,'Background data'!B$8:D$18,3,FALSE))*(365.25*1*10^-6)),0)</f>
        <v>0.11834099999999999</v>
      </c>
      <c r="L473" s="4">
        <f>IF(I473="Secured",(E473*(VLOOKUP(F473,'Background data'!B$8:G$18,4,FALSE))*(365.25*1*10^-6)),0)</f>
        <v>5.3253449999999996E-3</v>
      </c>
      <c r="M473" s="4">
        <f>IF(I473="Secured",(E473*(VLOOKUP(F473,'Background data'!B$8:H$18,5,FALSE))*(365.25*1*10^-6)),0)</f>
        <v>0.21301379999999995</v>
      </c>
    </row>
    <row r="474" spans="1:13" x14ac:dyDescent="0.3">
      <c r="A474" s="2" t="s">
        <v>1195</v>
      </c>
      <c r="B474" s="2" t="s">
        <v>146</v>
      </c>
      <c r="C474" s="17">
        <v>45455</v>
      </c>
      <c r="D474" s="2" t="s">
        <v>5</v>
      </c>
      <c r="E474" s="2">
        <f>VLOOKUP(D474,'Background data'!B$2:E$5,4,FALSE)</f>
        <v>64.8</v>
      </c>
      <c r="F474" s="2" t="s">
        <v>11</v>
      </c>
      <c r="G474" s="10">
        <v>45770</v>
      </c>
      <c r="H474" s="2" t="s">
        <v>398</v>
      </c>
      <c r="I474" s="2" t="str">
        <f t="shared" si="12"/>
        <v>Secured</v>
      </c>
      <c r="J474" s="4">
        <f>IF($I474="Secured",(E474*(VLOOKUP(F474,'Background data'!B$8:D$18,2,FALSE))*(365.25*1*10^-6)),0)</f>
        <v>1.0650689999999999E-2</v>
      </c>
      <c r="K474" s="4">
        <f>IF($I474="Secured",(E474*(VLOOKUP(F474,'Background data'!B$8:D$18,3,FALSE))*(365.25*1*10^-6)),0)</f>
        <v>0.11834099999999999</v>
      </c>
      <c r="L474" s="4">
        <f>IF(I474="Secured",(E474*(VLOOKUP(F474,'Background data'!B$8:G$18,4,FALSE))*(365.25*1*10^-6)),0)</f>
        <v>5.3253449999999996E-3</v>
      </c>
      <c r="M474" s="4">
        <f>IF(I474="Secured",(E474*(VLOOKUP(F474,'Background data'!B$8:H$18,5,FALSE))*(365.25*1*10^-6)),0)</f>
        <v>0.21301379999999995</v>
      </c>
    </row>
    <row r="475" spans="1:13" x14ac:dyDescent="0.3">
      <c r="A475" s="2" t="s">
        <v>1854</v>
      </c>
      <c r="B475" s="2" t="s">
        <v>146</v>
      </c>
      <c r="C475" s="17">
        <v>45545</v>
      </c>
      <c r="D475" s="2" t="s">
        <v>5</v>
      </c>
      <c r="E475" s="2">
        <f>VLOOKUP(D475,'Background data'!B$2:E$5,4,FALSE)</f>
        <v>64.8</v>
      </c>
      <c r="F475" s="2" t="s">
        <v>11</v>
      </c>
      <c r="G475" s="10">
        <v>45770</v>
      </c>
      <c r="H475" s="2" t="s">
        <v>398</v>
      </c>
      <c r="I475" s="2" t="str">
        <f t="shared" si="12"/>
        <v>Secured</v>
      </c>
      <c r="J475" s="4">
        <f>IF($I475="Secured",(E475*(VLOOKUP(F475,'Background data'!B$8:D$18,2,FALSE))*(365.25*1*10^-6)),0)</f>
        <v>1.0650689999999999E-2</v>
      </c>
      <c r="K475" s="4">
        <f>IF($I475="Secured",(E475*(VLOOKUP(F475,'Background data'!B$8:D$18,3,FALSE))*(365.25*1*10^-6)),0)</f>
        <v>0.11834099999999999</v>
      </c>
      <c r="L475" s="4">
        <f>IF(I475="Secured",(E475*(VLOOKUP(F475,'Background data'!B$8:G$18,4,FALSE))*(365.25*1*10^-6)),0)</f>
        <v>5.3253449999999996E-3</v>
      </c>
      <c r="M475" s="4">
        <f>IF(I475="Secured",(E475*(VLOOKUP(F475,'Background data'!B$8:H$18,5,FALSE))*(365.25*1*10^-6)),0)</f>
        <v>0.21301379999999995</v>
      </c>
    </row>
    <row r="476" spans="1:13" x14ac:dyDescent="0.3">
      <c r="A476" s="2" t="s">
        <v>1196</v>
      </c>
      <c r="B476" s="2" t="s">
        <v>147</v>
      </c>
      <c r="C476" s="17">
        <v>45454</v>
      </c>
      <c r="D476" s="2" t="s">
        <v>5</v>
      </c>
      <c r="E476" s="2">
        <f>VLOOKUP(D476,'Background data'!B$2:E$5,4,FALSE)</f>
        <v>64.8</v>
      </c>
      <c r="F476" s="2" t="s">
        <v>11</v>
      </c>
      <c r="G476" s="10">
        <v>45770</v>
      </c>
      <c r="H476" s="2" t="s">
        <v>398</v>
      </c>
      <c r="I476" s="2" t="str">
        <f t="shared" si="12"/>
        <v>Secured</v>
      </c>
      <c r="J476" s="4">
        <f>IF($I476="Secured",(E476*(VLOOKUP(F476,'Background data'!B$8:D$18,2,FALSE))*(365.25*1*10^-6)),0)</f>
        <v>1.0650689999999999E-2</v>
      </c>
      <c r="K476" s="4">
        <f>IF($I476="Secured",(E476*(VLOOKUP(F476,'Background data'!B$8:D$18,3,FALSE))*(365.25*1*10^-6)),0)</f>
        <v>0.11834099999999999</v>
      </c>
      <c r="L476" s="4">
        <f>IF(I476="Secured",(E476*(VLOOKUP(F476,'Background data'!B$8:G$18,4,FALSE))*(365.25*1*10^-6)),0)</f>
        <v>5.3253449999999996E-3</v>
      </c>
      <c r="M476" s="4">
        <f>IF(I476="Secured",(E476*(VLOOKUP(F476,'Background data'!B$8:H$18,5,FALSE))*(365.25*1*10^-6)),0)</f>
        <v>0.21301379999999995</v>
      </c>
    </row>
    <row r="477" spans="1:13" x14ac:dyDescent="0.3">
      <c r="A477" s="2" t="s">
        <v>1197</v>
      </c>
      <c r="B477" s="2" t="s">
        <v>148</v>
      </c>
      <c r="C477" s="3">
        <v>45450</v>
      </c>
      <c r="D477" s="2" t="s">
        <v>5</v>
      </c>
      <c r="E477" s="2">
        <f>VLOOKUP(D477,'Background data'!B$2:E$5,4,FALSE)</f>
        <v>64.8</v>
      </c>
      <c r="F477" s="2" t="s">
        <v>11</v>
      </c>
      <c r="G477" s="10">
        <v>45770</v>
      </c>
      <c r="H477" s="2" t="s">
        <v>398</v>
      </c>
      <c r="I477" s="2" t="str">
        <f t="shared" si="12"/>
        <v>Secured</v>
      </c>
      <c r="J477" s="4">
        <f>IF($I477="Secured",(E477*(VLOOKUP(F477,'Background data'!B$8:D$18,2,FALSE))*(365.25*1*10^-6)),0)</f>
        <v>1.0650689999999999E-2</v>
      </c>
      <c r="K477" s="4">
        <f>IF($I477="Secured",(E477*(VLOOKUP(F477,'Background data'!B$8:D$18,3,FALSE))*(365.25*1*10^-6)),0)</f>
        <v>0.11834099999999999</v>
      </c>
      <c r="L477" s="4">
        <f>IF(I477="Secured",(E477*(VLOOKUP(F477,'Background data'!B$8:G$18,4,FALSE))*(365.25*1*10^-6)),0)</f>
        <v>5.3253449999999996E-3</v>
      </c>
      <c r="M477" s="4">
        <f>IF(I477="Secured",(E477*(VLOOKUP(F477,'Background data'!B$8:H$18,5,FALSE))*(365.25*1*10^-6)),0)</f>
        <v>0.21301379999999995</v>
      </c>
    </row>
    <row r="478" spans="1:13" x14ac:dyDescent="0.3">
      <c r="A478" s="2" t="s">
        <v>1198</v>
      </c>
      <c r="B478" s="2" t="s">
        <v>148</v>
      </c>
      <c r="C478" s="17">
        <v>45533</v>
      </c>
      <c r="D478" s="2" t="s">
        <v>5</v>
      </c>
      <c r="E478" s="2">
        <f>VLOOKUP(D478,'Background data'!B$2:E$5,4,FALSE)</f>
        <v>64.8</v>
      </c>
      <c r="F478" s="2" t="s">
        <v>11</v>
      </c>
      <c r="G478" s="10">
        <v>45770</v>
      </c>
      <c r="H478" s="2" t="s">
        <v>398</v>
      </c>
      <c r="I478" s="2" t="str">
        <f t="shared" si="12"/>
        <v>Secured</v>
      </c>
      <c r="J478" s="4">
        <f>IF($I478="Secured",(E478*(VLOOKUP(F478,'Background data'!B$8:D$18,2,FALSE))*(365.25*1*10^-6)),0)</f>
        <v>1.0650689999999999E-2</v>
      </c>
      <c r="K478" s="4">
        <f>IF($I478="Secured",(E478*(VLOOKUP(F478,'Background data'!B$8:D$18,3,FALSE))*(365.25*1*10^-6)),0)</f>
        <v>0.11834099999999999</v>
      </c>
      <c r="L478" s="4">
        <f>IF(I478="Secured",(E478*(VLOOKUP(F478,'Background data'!B$8:G$18,4,FALSE))*(365.25*1*10^-6)),0)</f>
        <v>5.3253449999999996E-3</v>
      </c>
      <c r="M478" s="4">
        <f>IF(I478="Secured",(E478*(VLOOKUP(F478,'Background data'!B$8:H$18,5,FALSE))*(365.25*1*10^-6)),0)</f>
        <v>0.21301379999999995</v>
      </c>
    </row>
    <row r="479" spans="1:13" x14ac:dyDescent="0.3">
      <c r="A479" s="2" t="s">
        <v>1199</v>
      </c>
      <c r="B479" s="2" t="s">
        <v>148</v>
      </c>
      <c r="C479" s="3">
        <v>45447</v>
      </c>
      <c r="D479" s="2" t="s">
        <v>5</v>
      </c>
      <c r="E479" s="2">
        <f>VLOOKUP(D479,'Background data'!B$2:E$5,4,FALSE)</f>
        <v>64.8</v>
      </c>
      <c r="F479" s="2" t="s">
        <v>11</v>
      </c>
      <c r="G479" s="10">
        <v>45770</v>
      </c>
      <c r="H479" s="2" t="s">
        <v>398</v>
      </c>
      <c r="I479" s="2" t="str">
        <f t="shared" si="12"/>
        <v>Secured</v>
      </c>
      <c r="J479" s="4">
        <f>IF($I479="Secured",(E479*(VLOOKUP(F479,'Background data'!B$8:D$18,2,FALSE))*(365.25*1*10^-6)),0)</f>
        <v>1.0650689999999999E-2</v>
      </c>
      <c r="K479" s="4">
        <f>IF($I479="Secured",(E479*(VLOOKUP(F479,'Background data'!B$8:D$18,3,FALSE))*(365.25*1*10^-6)),0)</f>
        <v>0.11834099999999999</v>
      </c>
      <c r="L479" s="4">
        <f>IF(I479="Secured",(E479*(VLOOKUP(F479,'Background data'!B$8:G$18,4,FALSE))*(365.25*1*10^-6)),0)</f>
        <v>5.3253449999999996E-3</v>
      </c>
      <c r="M479" s="4">
        <f>IF(I479="Secured",(E479*(VLOOKUP(F479,'Background data'!B$8:H$18,5,FALSE))*(365.25*1*10^-6)),0)</f>
        <v>0.21301379999999995</v>
      </c>
    </row>
    <row r="480" spans="1:13" x14ac:dyDescent="0.3">
      <c r="A480" s="2" t="s">
        <v>1200</v>
      </c>
      <c r="B480" s="2" t="s">
        <v>148</v>
      </c>
      <c r="C480" s="3">
        <v>45448</v>
      </c>
      <c r="D480" s="2" t="s">
        <v>5</v>
      </c>
      <c r="E480" s="2">
        <f>VLOOKUP(D480,'Background data'!B$2:E$5,4,FALSE)</f>
        <v>64.8</v>
      </c>
      <c r="F480" s="2" t="s">
        <v>11</v>
      </c>
      <c r="G480" s="10">
        <v>45770</v>
      </c>
      <c r="H480" s="2" t="s">
        <v>398</v>
      </c>
      <c r="I480" s="2" t="str">
        <f t="shared" si="12"/>
        <v>Secured</v>
      </c>
      <c r="J480" s="4">
        <f>IF($I480="Secured",(E480*(VLOOKUP(F480,'Background data'!B$8:D$18,2,FALSE))*(365.25*1*10^-6)),0)</f>
        <v>1.0650689999999999E-2</v>
      </c>
      <c r="K480" s="4">
        <f>IF($I480="Secured",(E480*(VLOOKUP(F480,'Background data'!B$8:D$18,3,FALSE))*(365.25*1*10^-6)),0)</f>
        <v>0.11834099999999999</v>
      </c>
      <c r="L480" s="4">
        <f>IF(I480="Secured",(E480*(VLOOKUP(F480,'Background data'!B$8:G$18,4,FALSE))*(365.25*1*10^-6)),0)</f>
        <v>5.3253449999999996E-3</v>
      </c>
      <c r="M480" s="4">
        <f>IF(I480="Secured",(E480*(VLOOKUP(F480,'Background data'!B$8:H$18,5,FALSE))*(365.25*1*10^-6)),0)</f>
        <v>0.21301379999999995</v>
      </c>
    </row>
    <row r="481" spans="1:13" x14ac:dyDescent="0.3">
      <c r="A481" s="2" t="s">
        <v>1201</v>
      </c>
      <c r="B481" s="2" t="s">
        <v>148</v>
      </c>
      <c r="C481" s="17">
        <v>45456</v>
      </c>
      <c r="D481" s="2" t="s">
        <v>5</v>
      </c>
      <c r="E481" s="2">
        <f>VLOOKUP(D481,'Background data'!B$2:E$5,4,FALSE)</f>
        <v>64.8</v>
      </c>
      <c r="F481" s="2" t="s">
        <v>11</v>
      </c>
      <c r="G481" s="10">
        <v>45770</v>
      </c>
      <c r="H481" s="2" t="s">
        <v>398</v>
      </c>
      <c r="I481" s="2" t="str">
        <f t="shared" si="12"/>
        <v>Secured</v>
      </c>
      <c r="J481" s="4">
        <f>IF($I481="Secured",(E481*(VLOOKUP(F481,'Background data'!B$8:D$18,2,FALSE))*(365.25*1*10^-6)),0)</f>
        <v>1.0650689999999999E-2</v>
      </c>
      <c r="K481" s="4">
        <f>IF($I481="Secured",(E481*(VLOOKUP(F481,'Background data'!B$8:D$18,3,FALSE))*(365.25*1*10^-6)),0)</f>
        <v>0.11834099999999999</v>
      </c>
      <c r="L481" s="4">
        <f>IF(I481="Secured",(E481*(VLOOKUP(F481,'Background data'!B$8:G$18,4,FALSE))*(365.25*1*10^-6)),0)</f>
        <v>5.3253449999999996E-3</v>
      </c>
      <c r="M481" s="4">
        <f>IF(I481="Secured",(E481*(VLOOKUP(F481,'Background data'!B$8:H$18,5,FALSE))*(365.25*1*10^-6)),0)</f>
        <v>0.21301379999999995</v>
      </c>
    </row>
    <row r="482" spans="1:13" x14ac:dyDescent="0.3">
      <c r="A482" s="2" t="s">
        <v>1202</v>
      </c>
      <c r="B482" s="2" t="s">
        <v>148</v>
      </c>
      <c r="C482" s="17">
        <v>45454</v>
      </c>
      <c r="D482" s="2" t="s">
        <v>5</v>
      </c>
      <c r="E482" s="2">
        <f>VLOOKUP(D482,'Background data'!B$2:E$5,4,FALSE)</f>
        <v>64.8</v>
      </c>
      <c r="F482" s="2" t="s">
        <v>11</v>
      </c>
      <c r="G482" s="10">
        <v>45770</v>
      </c>
      <c r="H482" s="2" t="s">
        <v>398</v>
      </c>
      <c r="I482" s="2" t="str">
        <f t="shared" si="12"/>
        <v>Secured</v>
      </c>
      <c r="J482" s="4">
        <f>IF($I482="Secured",(E482*(VLOOKUP(F482,'Background data'!B$8:D$18,2,FALSE))*(365.25*1*10^-6)),0)</f>
        <v>1.0650689999999999E-2</v>
      </c>
      <c r="K482" s="4">
        <f>IF($I482="Secured",(E482*(VLOOKUP(F482,'Background data'!B$8:D$18,3,FALSE))*(365.25*1*10^-6)),0)</f>
        <v>0.11834099999999999</v>
      </c>
      <c r="L482" s="4">
        <f>IF(I482="Secured",(E482*(VLOOKUP(F482,'Background data'!B$8:G$18,4,FALSE))*(365.25*1*10^-6)),0)</f>
        <v>5.3253449999999996E-3</v>
      </c>
      <c r="M482" s="4">
        <f>IF(I482="Secured",(E482*(VLOOKUP(F482,'Background data'!B$8:H$18,5,FALSE))*(365.25*1*10^-6)),0)</f>
        <v>0.21301379999999995</v>
      </c>
    </row>
    <row r="483" spans="1:13" x14ac:dyDescent="0.3">
      <c r="A483" s="2" t="s">
        <v>1203</v>
      </c>
      <c r="B483" s="2" t="s">
        <v>148</v>
      </c>
      <c r="C483" s="3">
        <v>45448</v>
      </c>
      <c r="D483" s="2" t="s">
        <v>5</v>
      </c>
      <c r="E483" s="2">
        <f>VLOOKUP(D483,'Background data'!B$2:E$5,4,FALSE)</f>
        <v>64.8</v>
      </c>
      <c r="F483" s="2" t="s">
        <v>11</v>
      </c>
      <c r="G483" s="10">
        <v>45770</v>
      </c>
      <c r="H483" s="2" t="s">
        <v>398</v>
      </c>
      <c r="I483" s="2" t="str">
        <f t="shared" si="12"/>
        <v>Secured</v>
      </c>
      <c r="J483" s="4">
        <f>IF($I483="Secured",(E483*(VLOOKUP(F483,'Background data'!B$8:D$18,2,FALSE))*(365.25*1*10^-6)),0)</f>
        <v>1.0650689999999999E-2</v>
      </c>
      <c r="K483" s="4">
        <f>IF($I483="Secured",(E483*(VLOOKUP(F483,'Background data'!B$8:D$18,3,FALSE))*(365.25*1*10^-6)),0)</f>
        <v>0.11834099999999999</v>
      </c>
      <c r="L483" s="4">
        <f>IF(I483="Secured",(E483*(VLOOKUP(F483,'Background data'!B$8:G$18,4,FALSE))*(365.25*1*10^-6)),0)</f>
        <v>5.3253449999999996E-3</v>
      </c>
      <c r="M483" s="4">
        <f>IF(I483="Secured",(E483*(VLOOKUP(F483,'Background data'!B$8:H$18,5,FALSE))*(365.25*1*10^-6)),0)</f>
        <v>0.21301379999999995</v>
      </c>
    </row>
    <row r="484" spans="1:13" x14ac:dyDescent="0.3">
      <c r="A484" s="2" t="s">
        <v>1204</v>
      </c>
      <c r="B484" s="2" t="s">
        <v>149</v>
      </c>
      <c r="C484" s="17">
        <v>45453</v>
      </c>
      <c r="D484" s="2" t="s">
        <v>5</v>
      </c>
      <c r="E484" s="2">
        <f>VLOOKUP(D484,'Background data'!B$2:E$5,4,FALSE)</f>
        <v>64.8</v>
      </c>
      <c r="F484" s="2" t="s">
        <v>11</v>
      </c>
      <c r="G484" s="10">
        <v>45770</v>
      </c>
      <c r="H484" s="2" t="s">
        <v>398</v>
      </c>
      <c r="I484" s="2" t="str">
        <f t="shared" si="12"/>
        <v>Secured</v>
      </c>
      <c r="J484" s="4">
        <f>IF($I484="Secured",(E484*(VLOOKUP(F484,'Background data'!B$8:D$18,2,FALSE))*(365.25*1*10^-6)),0)</f>
        <v>1.0650689999999999E-2</v>
      </c>
      <c r="K484" s="4">
        <f>IF($I484="Secured",(E484*(VLOOKUP(F484,'Background data'!B$8:D$18,3,FALSE))*(365.25*1*10^-6)),0)</f>
        <v>0.11834099999999999</v>
      </c>
      <c r="L484" s="4">
        <f>IF(I484="Secured",(E484*(VLOOKUP(F484,'Background data'!B$8:G$18,4,FALSE))*(365.25*1*10^-6)),0)</f>
        <v>5.3253449999999996E-3</v>
      </c>
      <c r="M484" s="4">
        <f>IF(I484="Secured",(E484*(VLOOKUP(F484,'Background data'!B$8:H$18,5,FALSE))*(365.25*1*10^-6)),0)</f>
        <v>0.21301379999999995</v>
      </c>
    </row>
    <row r="485" spans="1:13" x14ac:dyDescent="0.3">
      <c r="A485" s="2" t="s">
        <v>1205</v>
      </c>
      <c r="B485" s="2" t="s">
        <v>149</v>
      </c>
      <c r="C485" s="17">
        <v>45482</v>
      </c>
      <c r="D485" s="2" t="s">
        <v>5</v>
      </c>
      <c r="E485" s="2">
        <f>VLOOKUP(D485,'Background data'!B$2:E$5,4,FALSE)</f>
        <v>64.8</v>
      </c>
      <c r="F485" s="2" t="s">
        <v>11</v>
      </c>
      <c r="G485" s="10">
        <v>45770</v>
      </c>
      <c r="H485" s="2" t="s">
        <v>398</v>
      </c>
      <c r="I485" s="2" t="str">
        <f t="shared" si="12"/>
        <v>Secured</v>
      </c>
      <c r="J485" s="4">
        <f>IF($I485="Secured",(E485*(VLOOKUP(F485,'Background data'!B$8:D$18,2,FALSE))*(365.25*1*10^-6)),0)</f>
        <v>1.0650689999999999E-2</v>
      </c>
      <c r="K485" s="4">
        <f>IF($I485="Secured",(E485*(VLOOKUP(F485,'Background data'!B$8:D$18,3,FALSE))*(365.25*1*10^-6)),0)</f>
        <v>0.11834099999999999</v>
      </c>
      <c r="L485" s="4">
        <f>IF(I485="Secured",(E485*(VLOOKUP(F485,'Background data'!B$8:G$18,4,FALSE))*(365.25*1*10^-6)),0)</f>
        <v>5.3253449999999996E-3</v>
      </c>
      <c r="M485" s="4">
        <f>IF(I485="Secured",(E485*(VLOOKUP(F485,'Background data'!B$8:H$18,5,FALSE))*(365.25*1*10^-6)),0)</f>
        <v>0.21301379999999995</v>
      </c>
    </row>
    <row r="486" spans="1:13" x14ac:dyDescent="0.3">
      <c r="A486" s="2" t="s">
        <v>1206</v>
      </c>
      <c r="B486" s="2" t="s">
        <v>150</v>
      </c>
      <c r="C486" s="17">
        <v>45455</v>
      </c>
      <c r="D486" s="2" t="s">
        <v>5</v>
      </c>
      <c r="E486" s="2">
        <f>VLOOKUP(D486,'Background data'!B$2:E$5,4,FALSE)</f>
        <v>64.8</v>
      </c>
      <c r="F486" s="2" t="s">
        <v>11</v>
      </c>
      <c r="G486" s="10">
        <v>45770</v>
      </c>
      <c r="H486" s="2" t="s">
        <v>398</v>
      </c>
      <c r="I486" s="2" t="str">
        <f t="shared" si="12"/>
        <v>Secured</v>
      </c>
      <c r="J486" s="4">
        <f>IF($I486="Secured",(E486*(VLOOKUP(F486,'Background data'!B$8:D$18,2,FALSE))*(365.25*1*10^-6)),0)</f>
        <v>1.0650689999999999E-2</v>
      </c>
      <c r="K486" s="4">
        <f>IF($I486="Secured",(E486*(VLOOKUP(F486,'Background data'!B$8:D$18,3,FALSE))*(365.25*1*10^-6)),0)</f>
        <v>0.11834099999999999</v>
      </c>
      <c r="L486" s="4">
        <f>IF(I486="Secured",(E486*(VLOOKUP(F486,'Background data'!B$8:G$18,4,FALSE))*(365.25*1*10^-6)),0)</f>
        <v>5.3253449999999996E-3</v>
      </c>
      <c r="M486" s="4">
        <f>IF(I486="Secured",(E486*(VLOOKUP(F486,'Background data'!B$8:H$18,5,FALSE))*(365.25*1*10^-6)),0)</f>
        <v>0.21301379999999995</v>
      </c>
    </row>
    <row r="487" spans="1:13" x14ac:dyDescent="0.3">
      <c r="A487" s="2" t="s">
        <v>1207</v>
      </c>
      <c r="B487" s="2" t="s">
        <v>150</v>
      </c>
      <c r="C487" s="3">
        <v>45450</v>
      </c>
      <c r="D487" s="2" t="s">
        <v>5</v>
      </c>
      <c r="E487" s="2">
        <f>VLOOKUP(D487,'Background data'!B$2:E$5,4,FALSE)</f>
        <v>64.8</v>
      </c>
      <c r="F487" s="2" t="s">
        <v>11</v>
      </c>
      <c r="G487" s="10">
        <v>45770</v>
      </c>
      <c r="H487" s="2" t="s">
        <v>398</v>
      </c>
      <c r="I487" s="2" t="str">
        <f t="shared" si="12"/>
        <v>Secured</v>
      </c>
      <c r="J487" s="4">
        <f>IF($I487="Secured",(E487*(VLOOKUP(F487,'Background data'!B$8:D$18,2,FALSE))*(365.25*1*10^-6)),0)</f>
        <v>1.0650689999999999E-2</v>
      </c>
      <c r="K487" s="4">
        <f>IF($I487="Secured",(E487*(VLOOKUP(F487,'Background data'!B$8:D$18,3,FALSE))*(365.25*1*10^-6)),0)</f>
        <v>0.11834099999999999</v>
      </c>
      <c r="L487" s="4">
        <f>IF(I487="Secured",(E487*(VLOOKUP(F487,'Background data'!B$8:G$18,4,FALSE))*(365.25*1*10^-6)),0)</f>
        <v>5.3253449999999996E-3</v>
      </c>
      <c r="M487" s="4">
        <f>IF(I487="Secured",(E487*(VLOOKUP(F487,'Background data'!B$8:H$18,5,FALSE))*(365.25*1*10^-6)),0)</f>
        <v>0.21301379999999995</v>
      </c>
    </row>
    <row r="488" spans="1:13" x14ac:dyDescent="0.3">
      <c r="A488" s="2" t="s">
        <v>1208</v>
      </c>
      <c r="B488" s="2" t="s">
        <v>150</v>
      </c>
      <c r="C488" s="3">
        <v>45447</v>
      </c>
      <c r="D488" s="2" t="s">
        <v>5</v>
      </c>
      <c r="E488" s="2">
        <f>VLOOKUP(D488,'Background data'!B$2:E$5,4,FALSE)</f>
        <v>64.8</v>
      </c>
      <c r="F488" s="2" t="s">
        <v>11</v>
      </c>
      <c r="G488" s="10">
        <v>45770</v>
      </c>
      <c r="H488" s="2" t="s">
        <v>398</v>
      </c>
      <c r="I488" s="2" t="str">
        <f t="shared" si="12"/>
        <v>Secured</v>
      </c>
      <c r="J488" s="4">
        <f>IF($I488="Secured",(E488*(VLOOKUP(F488,'Background data'!B$8:D$18,2,FALSE))*(365.25*1*10^-6)),0)</f>
        <v>1.0650689999999999E-2</v>
      </c>
      <c r="K488" s="4">
        <f>IF($I488="Secured",(E488*(VLOOKUP(F488,'Background data'!B$8:D$18,3,FALSE))*(365.25*1*10^-6)),0)</f>
        <v>0.11834099999999999</v>
      </c>
      <c r="L488" s="4">
        <f>IF(I488="Secured",(E488*(VLOOKUP(F488,'Background data'!B$8:G$18,4,FALSE))*(365.25*1*10^-6)),0)</f>
        <v>5.3253449999999996E-3</v>
      </c>
      <c r="M488" s="4">
        <f>IF(I488="Secured",(E488*(VLOOKUP(F488,'Background data'!B$8:H$18,5,FALSE))*(365.25*1*10^-6)),0)</f>
        <v>0.21301379999999995</v>
      </c>
    </row>
    <row r="489" spans="1:13" x14ac:dyDescent="0.3">
      <c r="A489" s="2" t="s">
        <v>1209</v>
      </c>
      <c r="B489" s="2" t="s">
        <v>150</v>
      </c>
      <c r="C489" s="3">
        <v>45448</v>
      </c>
      <c r="D489" s="2" t="s">
        <v>5</v>
      </c>
      <c r="E489" s="2">
        <f>VLOOKUP(D489,'Background data'!B$2:E$5,4,FALSE)</f>
        <v>64.8</v>
      </c>
      <c r="F489" s="2" t="s">
        <v>11</v>
      </c>
      <c r="G489" s="10">
        <v>45770</v>
      </c>
      <c r="H489" s="2" t="s">
        <v>398</v>
      </c>
      <c r="I489" s="2" t="str">
        <f t="shared" si="12"/>
        <v>Secured</v>
      </c>
      <c r="J489" s="4">
        <f>IF($I489="Secured",(E489*(VLOOKUP(F489,'Background data'!B$8:D$18,2,FALSE))*(365.25*1*10^-6)),0)</f>
        <v>1.0650689999999999E-2</v>
      </c>
      <c r="K489" s="4">
        <f>IF($I489="Secured",(E489*(VLOOKUP(F489,'Background data'!B$8:D$18,3,FALSE))*(365.25*1*10^-6)),0)</f>
        <v>0.11834099999999999</v>
      </c>
      <c r="L489" s="4">
        <f>IF(I489="Secured",(E489*(VLOOKUP(F489,'Background data'!B$8:G$18,4,FALSE))*(365.25*1*10^-6)),0)</f>
        <v>5.3253449999999996E-3</v>
      </c>
      <c r="M489" s="4">
        <f>IF(I489="Secured",(E489*(VLOOKUP(F489,'Background data'!B$8:H$18,5,FALSE))*(365.25*1*10^-6)),0)</f>
        <v>0.21301379999999995</v>
      </c>
    </row>
    <row r="490" spans="1:13" x14ac:dyDescent="0.3">
      <c r="A490" s="2" t="s">
        <v>1210</v>
      </c>
      <c r="B490" s="2" t="s">
        <v>150</v>
      </c>
      <c r="C490" s="3">
        <v>45449</v>
      </c>
      <c r="D490" s="2" t="s">
        <v>5</v>
      </c>
      <c r="E490" s="2">
        <f>VLOOKUP(D490,'Background data'!B$2:E$5,4,FALSE)</f>
        <v>64.8</v>
      </c>
      <c r="F490" s="2" t="s">
        <v>11</v>
      </c>
      <c r="G490" s="10">
        <v>45770</v>
      </c>
      <c r="H490" s="2" t="s">
        <v>398</v>
      </c>
      <c r="I490" s="2" t="str">
        <f t="shared" si="12"/>
        <v>Secured</v>
      </c>
      <c r="J490" s="4">
        <f>IF($I490="Secured",(E490*(VLOOKUP(F490,'Background data'!B$8:D$18,2,FALSE))*(365.25*1*10^-6)),0)</f>
        <v>1.0650689999999999E-2</v>
      </c>
      <c r="K490" s="4">
        <f>IF($I490="Secured",(E490*(VLOOKUP(F490,'Background data'!B$8:D$18,3,FALSE))*(365.25*1*10^-6)),0)</f>
        <v>0.11834099999999999</v>
      </c>
      <c r="L490" s="4">
        <f>IF(I490="Secured",(E490*(VLOOKUP(F490,'Background data'!B$8:G$18,4,FALSE))*(365.25*1*10^-6)),0)</f>
        <v>5.3253449999999996E-3</v>
      </c>
      <c r="M490" s="4">
        <f>IF(I490="Secured",(E490*(VLOOKUP(F490,'Background data'!B$8:H$18,5,FALSE))*(365.25*1*10^-6)),0)</f>
        <v>0.21301379999999995</v>
      </c>
    </row>
    <row r="491" spans="1:13" x14ac:dyDescent="0.3">
      <c r="A491" s="2" t="s">
        <v>1211</v>
      </c>
      <c r="B491" s="2" t="s">
        <v>150</v>
      </c>
      <c r="C491" s="17">
        <v>45532</v>
      </c>
      <c r="D491" s="2" t="s">
        <v>5</v>
      </c>
      <c r="E491" s="2">
        <f>VLOOKUP(D491,'Background data'!B$2:E$5,4,FALSE)</f>
        <v>64.8</v>
      </c>
      <c r="F491" s="2" t="s">
        <v>11</v>
      </c>
      <c r="G491" s="10">
        <v>45770</v>
      </c>
      <c r="H491" s="2" t="s">
        <v>398</v>
      </c>
      <c r="I491" s="2" t="str">
        <f t="shared" si="12"/>
        <v>Secured</v>
      </c>
      <c r="J491" s="4">
        <f>IF($I491="Secured",(E491*(VLOOKUP(F491,'Background data'!B$8:D$18,2,FALSE))*(365.25*1*10^-6)),0)</f>
        <v>1.0650689999999999E-2</v>
      </c>
      <c r="K491" s="4">
        <f>IF($I491="Secured",(E491*(VLOOKUP(F491,'Background data'!B$8:D$18,3,FALSE))*(365.25*1*10^-6)),0)</f>
        <v>0.11834099999999999</v>
      </c>
      <c r="L491" s="4">
        <f>IF(I491="Secured",(E491*(VLOOKUP(F491,'Background data'!B$8:G$18,4,FALSE))*(365.25*1*10^-6)),0)</f>
        <v>5.3253449999999996E-3</v>
      </c>
      <c r="M491" s="4">
        <f>IF(I491="Secured",(E491*(VLOOKUP(F491,'Background data'!B$8:H$18,5,FALSE))*(365.25*1*10^-6)),0)</f>
        <v>0.21301379999999995</v>
      </c>
    </row>
    <row r="492" spans="1:13" x14ac:dyDescent="0.3">
      <c r="A492" s="2" t="s">
        <v>1212</v>
      </c>
      <c r="B492" s="2" t="s">
        <v>151</v>
      </c>
      <c r="C492" s="3">
        <v>45450</v>
      </c>
      <c r="D492" s="2" t="s">
        <v>5</v>
      </c>
      <c r="E492" s="2">
        <f>VLOOKUP(D492,'Background data'!B$2:E$5,4,FALSE)</f>
        <v>64.8</v>
      </c>
      <c r="F492" s="2" t="s">
        <v>11</v>
      </c>
      <c r="G492" s="10">
        <v>45770</v>
      </c>
      <c r="H492" s="2" t="s">
        <v>398</v>
      </c>
      <c r="I492" s="2" t="str">
        <f t="shared" si="12"/>
        <v>Secured</v>
      </c>
      <c r="J492" s="4">
        <f>IF($I492="Secured",(E492*(VLOOKUP(F492,'Background data'!B$8:D$18,2,FALSE))*(365.25*1*10^-6)),0)</f>
        <v>1.0650689999999999E-2</v>
      </c>
      <c r="K492" s="4">
        <f>IF($I492="Secured",(E492*(VLOOKUP(F492,'Background data'!B$8:D$18,3,FALSE))*(365.25*1*10^-6)),0)</f>
        <v>0.11834099999999999</v>
      </c>
      <c r="L492" s="4">
        <f>IF(I492="Secured",(E492*(VLOOKUP(F492,'Background data'!B$8:G$18,4,FALSE))*(365.25*1*10^-6)),0)</f>
        <v>5.3253449999999996E-3</v>
      </c>
      <c r="M492" s="4">
        <f>IF(I492="Secured",(E492*(VLOOKUP(F492,'Background data'!B$8:H$18,5,FALSE))*(365.25*1*10^-6)),0)</f>
        <v>0.21301379999999995</v>
      </c>
    </row>
    <row r="493" spans="1:13" x14ac:dyDescent="0.3">
      <c r="A493" s="2" t="s">
        <v>1213</v>
      </c>
      <c r="B493" s="2" t="s">
        <v>151</v>
      </c>
      <c r="C493" s="3">
        <v>45447</v>
      </c>
      <c r="D493" s="2" t="s">
        <v>5</v>
      </c>
      <c r="E493" s="2">
        <f>VLOOKUP(D493,'Background data'!B$2:E$5,4,FALSE)</f>
        <v>64.8</v>
      </c>
      <c r="F493" s="2" t="s">
        <v>11</v>
      </c>
      <c r="G493" s="10">
        <v>45770</v>
      </c>
      <c r="H493" s="2" t="s">
        <v>398</v>
      </c>
      <c r="I493" s="2" t="str">
        <f t="shared" si="12"/>
        <v>Secured</v>
      </c>
      <c r="J493" s="4">
        <f>IF($I493="Secured",(E493*(VLOOKUP(F493,'Background data'!B$8:D$18,2,FALSE))*(365.25*1*10^-6)),0)</f>
        <v>1.0650689999999999E-2</v>
      </c>
      <c r="K493" s="4">
        <f>IF($I493="Secured",(E493*(VLOOKUP(F493,'Background data'!B$8:D$18,3,FALSE))*(365.25*1*10^-6)),0)</f>
        <v>0.11834099999999999</v>
      </c>
      <c r="L493" s="4">
        <f>IF(I493="Secured",(E493*(VLOOKUP(F493,'Background data'!B$8:G$18,4,FALSE))*(365.25*1*10^-6)),0)</f>
        <v>5.3253449999999996E-3</v>
      </c>
      <c r="M493" s="4">
        <f>IF(I493="Secured",(E493*(VLOOKUP(F493,'Background data'!B$8:H$18,5,FALSE))*(365.25*1*10^-6)),0)</f>
        <v>0.21301379999999995</v>
      </c>
    </row>
    <row r="494" spans="1:13" x14ac:dyDescent="0.3">
      <c r="A494" s="2" t="s">
        <v>1214</v>
      </c>
      <c r="B494" s="2" t="s">
        <v>152</v>
      </c>
      <c r="C494" s="3">
        <v>45450</v>
      </c>
      <c r="D494" s="2" t="s">
        <v>5</v>
      </c>
      <c r="E494" s="2">
        <f>VLOOKUP(D494,'Background data'!B$2:E$5,4,FALSE)</f>
        <v>64.8</v>
      </c>
      <c r="F494" s="2" t="s">
        <v>11</v>
      </c>
      <c r="G494" s="10">
        <v>45770</v>
      </c>
      <c r="H494" s="2" t="s">
        <v>398</v>
      </c>
      <c r="I494" s="2" t="str">
        <f t="shared" si="12"/>
        <v>Secured</v>
      </c>
      <c r="J494" s="4">
        <f>IF($I494="Secured",(E494*(VLOOKUP(F494,'Background data'!B$8:D$18,2,FALSE))*(365.25*1*10^-6)),0)</f>
        <v>1.0650689999999999E-2</v>
      </c>
      <c r="K494" s="4">
        <f>IF($I494="Secured",(E494*(VLOOKUP(F494,'Background data'!B$8:D$18,3,FALSE))*(365.25*1*10^-6)),0)</f>
        <v>0.11834099999999999</v>
      </c>
      <c r="L494" s="4">
        <f>IF(I494="Secured",(E494*(VLOOKUP(F494,'Background data'!B$8:G$18,4,FALSE))*(365.25*1*10^-6)),0)</f>
        <v>5.3253449999999996E-3</v>
      </c>
      <c r="M494" s="4">
        <f>IF(I494="Secured",(E494*(VLOOKUP(F494,'Background data'!B$8:H$18,5,FALSE))*(365.25*1*10^-6)),0)</f>
        <v>0.21301379999999995</v>
      </c>
    </row>
    <row r="495" spans="1:13" x14ac:dyDescent="0.3">
      <c r="A495" s="2" t="s">
        <v>1856</v>
      </c>
      <c r="B495" s="2" t="s">
        <v>153</v>
      </c>
      <c r="C495" s="17">
        <v>45541</v>
      </c>
      <c r="D495" s="2" t="s">
        <v>5</v>
      </c>
      <c r="E495" s="2">
        <f>VLOOKUP(D495,'Background data'!B$2:E$5,4,FALSE)</f>
        <v>64.8</v>
      </c>
      <c r="F495" s="2" t="s">
        <v>11</v>
      </c>
      <c r="G495" s="10">
        <v>45770</v>
      </c>
      <c r="H495" s="2" t="s">
        <v>398</v>
      </c>
      <c r="I495" s="2" t="str">
        <f t="shared" si="12"/>
        <v>Secured</v>
      </c>
      <c r="J495" s="4">
        <f>IF($I495="Secured",(E495*(VLOOKUP(F495,'Background data'!B$8:D$18,2,FALSE))*(365.25*1*10^-6)),0)</f>
        <v>1.0650689999999999E-2</v>
      </c>
      <c r="K495" s="4">
        <f>IF($I495="Secured",(E495*(VLOOKUP(F495,'Background data'!B$8:D$18,3,FALSE))*(365.25*1*10^-6)),0)</f>
        <v>0.11834099999999999</v>
      </c>
      <c r="L495" s="4">
        <f>IF(I495="Secured",(E495*(VLOOKUP(F495,'Background data'!B$8:G$18,4,FALSE))*(365.25*1*10^-6)),0)</f>
        <v>5.3253449999999996E-3</v>
      </c>
      <c r="M495" s="4">
        <f>IF(I495="Secured",(E495*(VLOOKUP(F495,'Background data'!B$8:H$18,5,FALSE))*(365.25*1*10^-6)),0)</f>
        <v>0.21301379999999995</v>
      </c>
    </row>
    <row r="496" spans="1:13" x14ac:dyDescent="0.3">
      <c r="A496" s="2" t="s">
        <v>1215</v>
      </c>
      <c r="B496" s="2" t="s">
        <v>153</v>
      </c>
      <c r="C496" s="17">
        <v>45454</v>
      </c>
      <c r="D496" s="2" t="s">
        <v>5</v>
      </c>
      <c r="E496" s="2">
        <f>VLOOKUP(D496,'Background data'!B$2:E$5,4,FALSE)</f>
        <v>64.8</v>
      </c>
      <c r="F496" s="2" t="s">
        <v>11</v>
      </c>
      <c r="G496" s="10">
        <v>45770</v>
      </c>
      <c r="H496" s="2" t="s">
        <v>398</v>
      </c>
      <c r="I496" s="2" t="str">
        <f t="shared" si="12"/>
        <v>Secured</v>
      </c>
      <c r="J496" s="4">
        <f>IF($I496="Secured",(E496*(VLOOKUP(F496,'Background data'!B$8:D$18,2,FALSE))*(365.25*1*10^-6)),0)</f>
        <v>1.0650689999999999E-2</v>
      </c>
      <c r="K496" s="4">
        <f>IF($I496="Secured",(E496*(VLOOKUP(F496,'Background data'!B$8:D$18,3,FALSE))*(365.25*1*10^-6)),0)</f>
        <v>0.11834099999999999</v>
      </c>
      <c r="L496" s="4">
        <f>IF(I496="Secured",(E496*(VLOOKUP(F496,'Background data'!B$8:G$18,4,FALSE))*(365.25*1*10^-6)),0)</f>
        <v>5.3253449999999996E-3</v>
      </c>
      <c r="M496" s="4">
        <f>IF(I496="Secured",(E496*(VLOOKUP(F496,'Background data'!B$8:H$18,5,FALSE))*(365.25*1*10^-6)),0)</f>
        <v>0.21301379999999995</v>
      </c>
    </row>
    <row r="497" spans="1:13" x14ac:dyDescent="0.3">
      <c r="A497" s="2" t="s">
        <v>1216</v>
      </c>
      <c r="B497" s="2" t="s">
        <v>153</v>
      </c>
      <c r="C497" s="17">
        <v>45540</v>
      </c>
      <c r="D497" s="2" t="s">
        <v>5</v>
      </c>
      <c r="E497" s="2">
        <f>VLOOKUP(D497,'Background data'!B$2:E$5,4,FALSE)</f>
        <v>64.8</v>
      </c>
      <c r="F497" s="2" t="s">
        <v>11</v>
      </c>
      <c r="G497" s="10">
        <v>45770</v>
      </c>
      <c r="H497" s="2" t="s">
        <v>398</v>
      </c>
      <c r="I497" s="2" t="str">
        <f t="shared" si="12"/>
        <v>Secured</v>
      </c>
      <c r="J497" s="4">
        <f>IF($I497="Secured",(E497*(VLOOKUP(F497,'Background data'!B$8:D$18,2,FALSE))*(365.25*1*10^-6)),0)</f>
        <v>1.0650689999999999E-2</v>
      </c>
      <c r="K497" s="4">
        <f>IF($I497="Secured",(E497*(VLOOKUP(F497,'Background data'!B$8:D$18,3,FALSE))*(365.25*1*10^-6)),0)</f>
        <v>0.11834099999999999</v>
      </c>
      <c r="L497" s="4">
        <f>IF(I497="Secured",(E497*(VLOOKUP(F497,'Background data'!B$8:G$18,4,FALSE))*(365.25*1*10^-6)),0)</f>
        <v>5.3253449999999996E-3</v>
      </c>
      <c r="M497" s="4">
        <f>IF(I497="Secured",(E497*(VLOOKUP(F497,'Background data'!B$8:H$18,5,FALSE))*(365.25*1*10^-6)),0)</f>
        <v>0.21301379999999995</v>
      </c>
    </row>
    <row r="498" spans="1:13" x14ac:dyDescent="0.3">
      <c r="A498" s="2" t="s">
        <v>1217</v>
      </c>
      <c r="B498" s="2" t="s">
        <v>153</v>
      </c>
      <c r="C498" s="17">
        <v>45455</v>
      </c>
      <c r="D498" s="2" t="s">
        <v>5</v>
      </c>
      <c r="E498" s="2">
        <f>VLOOKUP(D498,'Background data'!B$2:E$5,4,FALSE)</f>
        <v>64.8</v>
      </c>
      <c r="F498" s="2" t="s">
        <v>11</v>
      </c>
      <c r="G498" s="10">
        <v>45770</v>
      </c>
      <c r="H498" s="2" t="s">
        <v>398</v>
      </c>
      <c r="I498" s="2" t="str">
        <f t="shared" si="12"/>
        <v>Secured</v>
      </c>
      <c r="J498" s="4">
        <f>IF($I498="Secured",(E498*(VLOOKUP(F498,'Background data'!B$8:D$18,2,FALSE))*(365.25*1*10^-6)),0)</f>
        <v>1.0650689999999999E-2</v>
      </c>
      <c r="K498" s="4">
        <f>IF($I498="Secured",(E498*(VLOOKUP(F498,'Background data'!B$8:D$18,3,FALSE))*(365.25*1*10^-6)),0)</f>
        <v>0.11834099999999999</v>
      </c>
      <c r="L498" s="4">
        <f>IF(I498="Secured",(E498*(VLOOKUP(F498,'Background data'!B$8:G$18,4,FALSE))*(365.25*1*10^-6)),0)</f>
        <v>5.3253449999999996E-3</v>
      </c>
      <c r="M498" s="4">
        <f>IF(I498="Secured",(E498*(VLOOKUP(F498,'Background data'!B$8:H$18,5,FALSE))*(365.25*1*10^-6)),0)</f>
        <v>0.21301379999999995</v>
      </c>
    </row>
    <row r="499" spans="1:13" x14ac:dyDescent="0.3">
      <c r="A499" s="2" t="s">
        <v>1218</v>
      </c>
      <c r="B499" s="2" t="s">
        <v>153</v>
      </c>
      <c r="C499" s="17">
        <v>45539</v>
      </c>
      <c r="D499" s="2" t="s">
        <v>5</v>
      </c>
      <c r="E499" s="2">
        <f>VLOOKUP(D499,'Background data'!B$2:E$5,4,FALSE)</f>
        <v>64.8</v>
      </c>
      <c r="F499" s="2" t="s">
        <v>11</v>
      </c>
      <c r="G499" s="10">
        <v>45770</v>
      </c>
      <c r="H499" s="2" t="s">
        <v>398</v>
      </c>
      <c r="I499" s="2" t="str">
        <f t="shared" si="12"/>
        <v>Secured</v>
      </c>
      <c r="J499" s="4">
        <f>IF($I499="Secured",(E499*(VLOOKUP(F499,'Background data'!B$8:D$18,2,FALSE))*(365.25*1*10^-6)),0)</f>
        <v>1.0650689999999999E-2</v>
      </c>
      <c r="K499" s="4">
        <f>IF($I499="Secured",(E499*(VLOOKUP(F499,'Background data'!B$8:D$18,3,FALSE))*(365.25*1*10^-6)),0)</f>
        <v>0.11834099999999999</v>
      </c>
      <c r="L499" s="4">
        <f>IF(I499="Secured",(E499*(VLOOKUP(F499,'Background data'!B$8:G$18,4,FALSE))*(365.25*1*10^-6)),0)</f>
        <v>5.3253449999999996E-3</v>
      </c>
      <c r="M499" s="4">
        <f>IF(I499="Secured",(E499*(VLOOKUP(F499,'Background data'!B$8:H$18,5,FALSE))*(365.25*1*10^-6)),0)</f>
        <v>0.21301379999999995</v>
      </c>
    </row>
    <row r="500" spans="1:13" x14ac:dyDescent="0.3">
      <c r="A500" s="2" t="s">
        <v>1219</v>
      </c>
      <c r="B500" s="2" t="s">
        <v>153</v>
      </c>
      <c r="C500" s="17">
        <v>45455</v>
      </c>
      <c r="D500" s="2" t="s">
        <v>5</v>
      </c>
      <c r="E500" s="2">
        <f>VLOOKUP(D500,'Background data'!B$2:E$5,4,FALSE)</f>
        <v>64.8</v>
      </c>
      <c r="F500" s="2" t="s">
        <v>11</v>
      </c>
      <c r="G500" s="10">
        <v>45770</v>
      </c>
      <c r="H500" s="2" t="s">
        <v>398</v>
      </c>
      <c r="I500" s="2" t="str">
        <f t="shared" si="12"/>
        <v>Secured</v>
      </c>
      <c r="J500" s="4">
        <f>IF($I500="Secured",(E500*(VLOOKUP(F500,'Background data'!B$8:D$18,2,FALSE))*(365.25*1*10^-6)),0)</f>
        <v>1.0650689999999999E-2</v>
      </c>
      <c r="K500" s="4">
        <f>IF($I500="Secured",(E500*(VLOOKUP(F500,'Background data'!B$8:D$18,3,FALSE))*(365.25*1*10^-6)),0)</f>
        <v>0.11834099999999999</v>
      </c>
      <c r="L500" s="4">
        <f>IF(I500="Secured",(E500*(VLOOKUP(F500,'Background data'!B$8:G$18,4,FALSE))*(365.25*1*10^-6)),0)</f>
        <v>5.3253449999999996E-3</v>
      </c>
      <c r="M500" s="4">
        <f>IF(I500="Secured",(E500*(VLOOKUP(F500,'Background data'!B$8:H$18,5,FALSE))*(365.25*1*10^-6)),0)</f>
        <v>0.21301379999999995</v>
      </c>
    </row>
    <row r="501" spans="1:13" x14ac:dyDescent="0.3">
      <c r="A501" s="2" t="s">
        <v>1220</v>
      </c>
      <c r="B501" s="2" t="s">
        <v>153</v>
      </c>
      <c r="C501" s="17">
        <v>45539</v>
      </c>
      <c r="D501" s="2" t="s">
        <v>5</v>
      </c>
      <c r="E501" s="2">
        <f>VLOOKUP(D501,'Background data'!B$2:E$5,4,FALSE)</f>
        <v>64.8</v>
      </c>
      <c r="F501" s="2" t="s">
        <v>11</v>
      </c>
      <c r="G501" s="10">
        <v>45770</v>
      </c>
      <c r="H501" s="2" t="s">
        <v>398</v>
      </c>
      <c r="I501" s="2" t="str">
        <f t="shared" si="12"/>
        <v>Secured</v>
      </c>
      <c r="J501" s="4">
        <f>IF($I501="Secured",(E501*(VLOOKUP(F501,'Background data'!B$8:D$18,2,FALSE))*(365.25*1*10^-6)),0)</f>
        <v>1.0650689999999999E-2</v>
      </c>
      <c r="K501" s="4">
        <f>IF($I501="Secured",(E501*(VLOOKUP(F501,'Background data'!B$8:D$18,3,FALSE))*(365.25*1*10^-6)),0)</f>
        <v>0.11834099999999999</v>
      </c>
      <c r="L501" s="4">
        <f>IF(I501="Secured",(E501*(VLOOKUP(F501,'Background data'!B$8:G$18,4,FALSE))*(365.25*1*10^-6)),0)</f>
        <v>5.3253449999999996E-3</v>
      </c>
      <c r="M501" s="4">
        <f>IF(I501="Secured",(E501*(VLOOKUP(F501,'Background data'!B$8:H$18,5,FALSE))*(365.25*1*10^-6)),0)</f>
        <v>0.21301379999999995</v>
      </c>
    </row>
    <row r="502" spans="1:13" x14ac:dyDescent="0.3">
      <c r="A502" s="2" t="s">
        <v>1221</v>
      </c>
      <c r="B502" s="2" t="s">
        <v>153</v>
      </c>
      <c r="C502" s="17">
        <v>45455</v>
      </c>
      <c r="D502" s="2" t="s">
        <v>5</v>
      </c>
      <c r="E502" s="2">
        <f>VLOOKUP(D502,'Background data'!B$2:E$5,4,FALSE)</f>
        <v>64.8</v>
      </c>
      <c r="F502" s="2" t="s">
        <v>11</v>
      </c>
      <c r="G502" s="10">
        <v>45770</v>
      </c>
      <c r="H502" s="2" t="s">
        <v>398</v>
      </c>
      <c r="I502" s="2" t="str">
        <f t="shared" ref="I502:I556" si="13">IF(G502="","Not secured","Secured")</f>
        <v>Secured</v>
      </c>
      <c r="J502" s="4">
        <f>IF($I502="Secured",(E502*(VLOOKUP(F502,'Background data'!B$8:D$18,2,FALSE))*(365.25*1*10^-6)),0)</f>
        <v>1.0650689999999999E-2</v>
      </c>
      <c r="K502" s="4">
        <f>IF($I502="Secured",(E502*(VLOOKUP(F502,'Background data'!B$8:D$18,3,FALSE))*(365.25*1*10^-6)),0)</f>
        <v>0.11834099999999999</v>
      </c>
      <c r="L502" s="4">
        <f>IF(I502="Secured",(E502*(VLOOKUP(F502,'Background data'!B$8:G$18,4,FALSE))*(365.25*1*10^-6)),0)</f>
        <v>5.3253449999999996E-3</v>
      </c>
      <c r="M502" s="4">
        <f>IF(I502="Secured",(E502*(VLOOKUP(F502,'Background data'!B$8:H$18,5,FALSE))*(365.25*1*10^-6)),0)</f>
        <v>0.21301379999999995</v>
      </c>
    </row>
    <row r="503" spans="1:13" x14ac:dyDescent="0.3">
      <c r="A503" s="2" t="s">
        <v>1222</v>
      </c>
      <c r="B503" s="2" t="s">
        <v>153</v>
      </c>
      <c r="C503" s="17">
        <v>45460</v>
      </c>
      <c r="D503" s="2" t="s">
        <v>5</v>
      </c>
      <c r="E503" s="2">
        <f>VLOOKUP(D503,'Background data'!B$2:E$5,4,FALSE)</f>
        <v>64.8</v>
      </c>
      <c r="F503" s="2" t="s">
        <v>11</v>
      </c>
      <c r="G503" s="10">
        <v>45770</v>
      </c>
      <c r="H503" s="2" t="s">
        <v>398</v>
      </c>
      <c r="I503" s="2" t="str">
        <f t="shared" si="13"/>
        <v>Secured</v>
      </c>
      <c r="J503" s="4">
        <f>IF($I503="Secured",(E503*(VLOOKUP(F503,'Background data'!B$8:D$18,2,FALSE))*(365.25*1*10^-6)),0)</f>
        <v>1.0650689999999999E-2</v>
      </c>
      <c r="K503" s="4">
        <f>IF($I503="Secured",(E503*(VLOOKUP(F503,'Background data'!B$8:D$18,3,FALSE))*(365.25*1*10^-6)),0)</f>
        <v>0.11834099999999999</v>
      </c>
      <c r="L503" s="4">
        <f>IF(I503="Secured",(E503*(VLOOKUP(F503,'Background data'!B$8:G$18,4,FALSE))*(365.25*1*10^-6)),0)</f>
        <v>5.3253449999999996E-3</v>
      </c>
      <c r="M503" s="4">
        <f>IF(I503="Secured",(E503*(VLOOKUP(F503,'Background data'!B$8:H$18,5,FALSE))*(365.25*1*10^-6)),0)</f>
        <v>0.21301379999999995</v>
      </c>
    </row>
    <row r="504" spans="1:13" x14ac:dyDescent="0.3">
      <c r="A504" s="2" t="s">
        <v>1223</v>
      </c>
      <c r="B504" s="2" t="s">
        <v>153</v>
      </c>
      <c r="C504" s="17">
        <v>45454</v>
      </c>
      <c r="D504" s="2" t="s">
        <v>5</v>
      </c>
      <c r="E504" s="2">
        <f>VLOOKUP(D504,'Background data'!B$2:E$5,4,FALSE)</f>
        <v>64.8</v>
      </c>
      <c r="F504" s="2" t="s">
        <v>11</v>
      </c>
      <c r="G504" s="10">
        <v>45770</v>
      </c>
      <c r="H504" s="2" t="s">
        <v>398</v>
      </c>
      <c r="I504" s="2" t="str">
        <f t="shared" si="13"/>
        <v>Secured</v>
      </c>
      <c r="J504" s="4">
        <f>IF($I504="Secured",(E504*(VLOOKUP(F504,'Background data'!B$8:D$18,2,FALSE))*(365.25*1*10^-6)),0)</f>
        <v>1.0650689999999999E-2</v>
      </c>
      <c r="K504" s="4">
        <f>IF($I504="Secured",(E504*(VLOOKUP(F504,'Background data'!B$8:D$18,3,FALSE))*(365.25*1*10^-6)),0)</f>
        <v>0.11834099999999999</v>
      </c>
      <c r="L504" s="4">
        <f>IF(I504="Secured",(E504*(VLOOKUP(F504,'Background data'!B$8:G$18,4,FALSE))*(365.25*1*10^-6)),0)</f>
        <v>5.3253449999999996E-3</v>
      </c>
      <c r="M504" s="4">
        <f>IF(I504="Secured",(E504*(VLOOKUP(F504,'Background data'!B$8:H$18,5,FALSE))*(365.25*1*10^-6)),0)</f>
        <v>0.21301379999999995</v>
      </c>
    </row>
    <row r="505" spans="1:13" x14ac:dyDescent="0.3">
      <c r="A505" s="2" t="s">
        <v>1224</v>
      </c>
      <c r="B505" s="2" t="s">
        <v>153</v>
      </c>
      <c r="C505" s="17">
        <v>45539</v>
      </c>
      <c r="D505" s="2" t="s">
        <v>5</v>
      </c>
      <c r="E505" s="2">
        <f>VLOOKUP(D505,'Background data'!B$2:E$5,4,FALSE)</f>
        <v>64.8</v>
      </c>
      <c r="F505" s="2" t="s">
        <v>11</v>
      </c>
      <c r="G505" s="10">
        <v>45770</v>
      </c>
      <c r="H505" s="2" t="s">
        <v>398</v>
      </c>
      <c r="I505" s="2" t="str">
        <f t="shared" si="13"/>
        <v>Secured</v>
      </c>
      <c r="J505" s="4">
        <f>IF($I505="Secured",(E505*(VLOOKUP(F505,'Background data'!B$8:D$18,2,FALSE))*(365.25*1*10^-6)),0)</f>
        <v>1.0650689999999999E-2</v>
      </c>
      <c r="K505" s="4">
        <f>IF($I505="Secured",(E505*(VLOOKUP(F505,'Background data'!B$8:D$18,3,FALSE))*(365.25*1*10^-6)),0)</f>
        <v>0.11834099999999999</v>
      </c>
      <c r="L505" s="4">
        <f>IF(I505="Secured",(E505*(VLOOKUP(F505,'Background data'!B$8:G$18,4,FALSE))*(365.25*1*10^-6)),0)</f>
        <v>5.3253449999999996E-3</v>
      </c>
      <c r="M505" s="4">
        <f>IF(I505="Secured",(E505*(VLOOKUP(F505,'Background data'!B$8:H$18,5,FALSE))*(365.25*1*10^-6)),0)</f>
        <v>0.21301379999999995</v>
      </c>
    </row>
    <row r="506" spans="1:13" x14ac:dyDescent="0.3">
      <c r="A506" s="2" t="s">
        <v>1225</v>
      </c>
      <c r="B506" s="2" t="s">
        <v>153</v>
      </c>
      <c r="C506" s="17">
        <v>45539</v>
      </c>
      <c r="D506" s="2" t="s">
        <v>5</v>
      </c>
      <c r="E506" s="2">
        <f>VLOOKUP(D506,'Background data'!B$2:E$5,4,FALSE)</f>
        <v>64.8</v>
      </c>
      <c r="F506" s="2" t="s">
        <v>11</v>
      </c>
      <c r="G506" s="10">
        <v>45770</v>
      </c>
      <c r="H506" s="2" t="s">
        <v>398</v>
      </c>
      <c r="I506" s="2" t="str">
        <f t="shared" si="13"/>
        <v>Secured</v>
      </c>
      <c r="J506" s="4">
        <f>IF($I506="Secured",(E506*(VLOOKUP(F506,'Background data'!B$8:D$18,2,FALSE))*(365.25*1*10^-6)),0)</f>
        <v>1.0650689999999999E-2</v>
      </c>
      <c r="K506" s="4">
        <f>IF($I506="Secured",(E506*(VLOOKUP(F506,'Background data'!B$8:D$18,3,FALSE))*(365.25*1*10^-6)),0)</f>
        <v>0.11834099999999999</v>
      </c>
      <c r="L506" s="4">
        <f>IF(I506="Secured",(E506*(VLOOKUP(F506,'Background data'!B$8:G$18,4,FALSE))*(365.25*1*10^-6)),0)</f>
        <v>5.3253449999999996E-3</v>
      </c>
      <c r="M506" s="4">
        <f>IF(I506="Secured",(E506*(VLOOKUP(F506,'Background data'!B$8:H$18,5,FALSE))*(365.25*1*10^-6)),0)</f>
        <v>0.21301379999999995</v>
      </c>
    </row>
    <row r="507" spans="1:13" x14ac:dyDescent="0.3">
      <c r="A507" s="2" t="s">
        <v>1226</v>
      </c>
      <c r="B507" s="2" t="s">
        <v>153</v>
      </c>
      <c r="C507" s="3">
        <v>45449</v>
      </c>
      <c r="D507" s="2" t="s">
        <v>5</v>
      </c>
      <c r="E507" s="2">
        <f>VLOOKUP(D507,'Background data'!B$2:E$5,4,FALSE)</f>
        <v>64.8</v>
      </c>
      <c r="F507" s="2" t="s">
        <v>11</v>
      </c>
      <c r="G507" s="10">
        <v>45770</v>
      </c>
      <c r="H507" s="2" t="s">
        <v>398</v>
      </c>
      <c r="I507" s="2" t="str">
        <f t="shared" si="13"/>
        <v>Secured</v>
      </c>
      <c r="J507" s="4">
        <f>IF($I507="Secured",(E507*(VLOOKUP(F507,'Background data'!B$8:D$18,2,FALSE))*(365.25*1*10^-6)),0)</f>
        <v>1.0650689999999999E-2</v>
      </c>
      <c r="K507" s="4">
        <f>IF($I507="Secured",(E507*(VLOOKUP(F507,'Background data'!B$8:D$18,3,FALSE))*(365.25*1*10^-6)),0)</f>
        <v>0.11834099999999999</v>
      </c>
      <c r="L507" s="4">
        <f>IF(I507="Secured",(E507*(VLOOKUP(F507,'Background data'!B$8:G$18,4,FALSE))*(365.25*1*10^-6)),0)</f>
        <v>5.3253449999999996E-3</v>
      </c>
      <c r="M507" s="4">
        <f>IF(I507="Secured",(E507*(VLOOKUP(F507,'Background data'!B$8:H$18,5,FALSE))*(365.25*1*10^-6)),0)</f>
        <v>0.21301379999999995</v>
      </c>
    </row>
    <row r="508" spans="1:13" x14ac:dyDescent="0.3">
      <c r="A508" s="2" t="s">
        <v>1227</v>
      </c>
      <c r="B508" s="2" t="s">
        <v>153</v>
      </c>
      <c r="C508" s="3">
        <v>45450</v>
      </c>
      <c r="D508" s="2" t="s">
        <v>5</v>
      </c>
      <c r="E508" s="2">
        <f>VLOOKUP(D508,'Background data'!B$2:E$5,4,FALSE)</f>
        <v>64.8</v>
      </c>
      <c r="F508" s="2" t="s">
        <v>11</v>
      </c>
      <c r="G508" s="10">
        <v>45770</v>
      </c>
      <c r="H508" s="2" t="s">
        <v>398</v>
      </c>
      <c r="I508" s="2" t="str">
        <f t="shared" si="13"/>
        <v>Secured</v>
      </c>
      <c r="J508" s="4">
        <f>IF($I508="Secured",(E508*(VLOOKUP(F508,'Background data'!B$8:D$18,2,FALSE))*(365.25*1*10^-6)),0)</f>
        <v>1.0650689999999999E-2</v>
      </c>
      <c r="K508" s="4">
        <f>IF($I508="Secured",(E508*(VLOOKUP(F508,'Background data'!B$8:D$18,3,FALSE))*(365.25*1*10^-6)),0)</f>
        <v>0.11834099999999999</v>
      </c>
      <c r="L508" s="4">
        <f>IF(I508="Secured",(E508*(VLOOKUP(F508,'Background data'!B$8:G$18,4,FALSE))*(365.25*1*10^-6)),0)</f>
        <v>5.3253449999999996E-3</v>
      </c>
      <c r="M508" s="4">
        <f>IF(I508="Secured",(E508*(VLOOKUP(F508,'Background data'!B$8:H$18,5,FALSE))*(365.25*1*10^-6)),0)</f>
        <v>0.21301379999999995</v>
      </c>
    </row>
    <row r="509" spans="1:13" x14ac:dyDescent="0.3">
      <c r="A509" s="2" t="s">
        <v>1228</v>
      </c>
      <c r="B509" s="2" t="s">
        <v>153</v>
      </c>
      <c r="C509" s="17">
        <v>45534</v>
      </c>
      <c r="D509" s="2" t="s">
        <v>5</v>
      </c>
      <c r="E509" s="2">
        <f>VLOOKUP(D509,'Background data'!B$2:E$5,4,FALSE)</f>
        <v>64.8</v>
      </c>
      <c r="F509" s="2" t="s">
        <v>11</v>
      </c>
      <c r="G509" s="10">
        <v>45770</v>
      </c>
      <c r="H509" s="2" t="s">
        <v>398</v>
      </c>
      <c r="I509" s="2" t="str">
        <f t="shared" si="13"/>
        <v>Secured</v>
      </c>
      <c r="J509" s="4">
        <f>IF($I509="Secured",(E509*(VLOOKUP(F509,'Background data'!B$8:D$18,2,FALSE))*(365.25*1*10^-6)),0)</f>
        <v>1.0650689999999999E-2</v>
      </c>
      <c r="K509" s="4">
        <f>IF($I509="Secured",(E509*(VLOOKUP(F509,'Background data'!B$8:D$18,3,FALSE))*(365.25*1*10^-6)),0)</f>
        <v>0.11834099999999999</v>
      </c>
      <c r="L509" s="4">
        <f>IF(I509="Secured",(E509*(VLOOKUP(F509,'Background data'!B$8:G$18,4,FALSE))*(365.25*1*10^-6)),0)</f>
        <v>5.3253449999999996E-3</v>
      </c>
      <c r="M509" s="4">
        <f>IF(I509="Secured",(E509*(VLOOKUP(F509,'Background data'!B$8:H$18,5,FALSE))*(365.25*1*10^-6)),0)</f>
        <v>0.21301379999999995</v>
      </c>
    </row>
    <row r="510" spans="1:13" x14ac:dyDescent="0.3">
      <c r="A510" s="2" t="s">
        <v>1229</v>
      </c>
      <c r="B510" s="2" t="s">
        <v>154</v>
      </c>
      <c r="C510" s="17">
        <v>45454</v>
      </c>
      <c r="D510" s="2" t="s">
        <v>5</v>
      </c>
      <c r="E510" s="2">
        <f>VLOOKUP(D510,'Background data'!B$2:E$5,4,FALSE)</f>
        <v>64.8</v>
      </c>
      <c r="F510" s="2" t="s">
        <v>11</v>
      </c>
      <c r="G510" s="10">
        <v>45770</v>
      </c>
      <c r="H510" s="2" t="s">
        <v>398</v>
      </c>
      <c r="I510" s="2" t="str">
        <f t="shared" si="13"/>
        <v>Secured</v>
      </c>
      <c r="J510" s="4">
        <f>IF($I510="Secured",(E510*(VLOOKUP(F510,'Background data'!B$8:D$18,2,FALSE))*(365.25*1*10^-6)),0)</f>
        <v>1.0650689999999999E-2</v>
      </c>
      <c r="K510" s="4">
        <f>IF($I510="Secured",(E510*(VLOOKUP(F510,'Background data'!B$8:D$18,3,FALSE))*(365.25*1*10^-6)),0)</f>
        <v>0.11834099999999999</v>
      </c>
      <c r="L510" s="4">
        <f>IF(I510="Secured",(E510*(VLOOKUP(F510,'Background data'!B$8:G$18,4,FALSE))*(365.25*1*10^-6)),0)</f>
        <v>5.3253449999999996E-3</v>
      </c>
      <c r="M510" s="4">
        <f>IF(I510="Secured",(E510*(VLOOKUP(F510,'Background data'!B$8:H$18,5,FALSE))*(365.25*1*10^-6)),0)</f>
        <v>0.21301379999999995</v>
      </c>
    </row>
    <row r="511" spans="1:13" x14ac:dyDescent="0.3">
      <c r="A511" s="2" t="s">
        <v>1230</v>
      </c>
      <c r="B511" s="2" t="s">
        <v>154</v>
      </c>
      <c r="C511" s="17">
        <v>45544</v>
      </c>
      <c r="D511" s="2" t="s">
        <v>5</v>
      </c>
      <c r="E511" s="2">
        <f>VLOOKUP(D511,'Background data'!B$2:E$5,4,FALSE)</f>
        <v>64.8</v>
      </c>
      <c r="F511" s="2" t="s">
        <v>11</v>
      </c>
      <c r="G511" s="10">
        <v>45770</v>
      </c>
      <c r="H511" s="2" t="s">
        <v>398</v>
      </c>
      <c r="I511" s="2" t="str">
        <f t="shared" si="13"/>
        <v>Secured</v>
      </c>
      <c r="J511" s="4">
        <f>IF($I511="Secured",(E511*(VLOOKUP(F511,'Background data'!B$8:D$18,2,FALSE))*(365.25*1*10^-6)),0)</f>
        <v>1.0650689999999999E-2</v>
      </c>
      <c r="K511" s="4">
        <f>IF($I511="Secured",(E511*(VLOOKUP(F511,'Background data'!B$8:D$18,3,FALSE))*(365.25*1*10^-6)),0)</f>
        <v>0.11834099999999999</v>
      </c>
      <c r="L511" s="4">
        <f>IF(I511="Secured",(E511*(VLOOKUP(F511,'Background data'!B$8:G$18,4,FALSE))*(365.25*1*10^-6)),0)</f>
        <v>5.3253449999999996E-3</v>
      </c>
      <c r="M511" s="4">
        <f>IF(I511="Secured",(E511*(VLOOKUP(F511,'Background data'!B$8:H$18,5,FALSE))*(365.25*1*10^-6)),0)</f>
        <v>0.21301379999999995</v>
      </c>
    </row>
    <row r="512" spans="1:13" x14ac:dyDescent="0.3">
      <c r="A512" s="2" t="s">
        <v>1231</v>
      </c>
      <c r="B512" s="2" t="s">
        <v>154</v>
      </c>
      <c r="C512" s="17">
        <v>45532</v>
      </c>
      <c r="D512" s="2" t="s">
        <v>5</v>
      </c>
      <c r="E512" s="2">
        <f>VLOOKUP(D512,'Background data'!B$2:E$5,4,FALSE)</f>
        <v>64.8</v>
      </c>
      <c r="F512" s="2" t="s">
        <v>11</v>
      </c>
      <c r="G512" s="10">
        <v>45770</v>
      </c>
      <c r="H512" s="2" t="s">
        <v>398</v>
      </c>
      <c r="I512" s="2" t="str">
        <f t="shared" si="13"/>
        <v>Secured</v>
      </c>
      <c r="J512" s="4">
        <f>IF($I512="Secured",(E512*(VLOOKUP(F512,'Background data'!B$8:D$18,2,FALSE))*(365.25*1*10^-6)),0)</f>
        <v>1.0650689999999999E-2</v>
      </c>
      <c r="K512" s="4">
        <f>IF($I512="Secured",(E512*(VLOOKUP(F512,'Background data'!B$8:D$18,3,FALSE))*(365.25*1*10^-6)),0)</f>
        <v>0.11834099999999999</v>
      </c>
      <c r="L512" s="4">
        <f>IF(I512="Secured",(E512*(VLOOKUP(F512,'Background data'!B$8:G$18,4,FALSE))*(365.25*1*10^-6)),0)</f>
        <v>5.3253449999999996E-3</v>
      </c>
      <c r="M512" s="4">
        <f>IF(I512="Secured",(E512*(VLOOKUP(F512,'Background data'!B$8:H$18,5,FALSE))*(365.25*1*10^-6)),0)</f>
        <v>0.21301379999999995</v>
      </c>
    </row>
    <row r="513" spans="1:13" x14ac:dyDescent="0.3">
      <c r="A513" s="21" t="s">
        <v>1232</v>
      </c>
      <c r="B513" s="2" t="s">
        <v>154</v>
      </c>
      <c r="C513" s="17">
        <v>45546</v>
      </c>
      <c r="D513" s="2" t="s">
        <v>5</v>
      </c>
      <c r="E513" s="2">
        <f>VLOOKUP(D513,'Background data'!B$2:E$5,4,FALSE)</f>
        <v>64.8</v>
      </c>
      <c r="F513" s="2" t="s">
        <v>11</v>
      </c>
      <c r="G513" s="10">
        <v>45770</v>
      </c>
      <c r="H513" s="2" t="s">
        <v>398</v>
      </c>
      <c r="I513" s="2" t="str">
        <f t="shared" si="13"/>
        <v>Secured</v>
      </c>
      <c r="J513" s="4">
        <f>IF($I513="Secured",(E513*(VLOOKUP(F513,'Background data'!B$8:D$18,2,FALSE))*(365.25*1*10^-6)),0)</f>
        <v>1.0650689999999999E-2</v>
      </c>
      <c r="K513" s="4">
        <f>IF($I513="Secured",(E513*(VLOOKUP(F513,'Background data'!B$8:D$18,3,FALSE))*(365.25*1*10^-6)),0)</f>
        <v>0.11834099999999999</v>
      </c>
      <c r="L513" s="4">
        <f>IF(I513="Secured",(E513*(VLOOKUP(F513,'Background data'!B$8:G$18,4,FALSE))*(365.25*1*10^-6)),0)</f>
        <v>5.3253449999999996E-3</v>
      </c>
      <c r="M513" s="4">
        <f>IF(I513="Secured",(E513*(VLOOKUP(F513,'Background data'!B$8:H$18,5,FALSE))*(365.25*1*10^-6)),0)</f>
        <v>0.21301379999999995</v>
      </c>
    </row>
    <row r="514" spans="1:13" x14ac:dyDescent="0.3">
      <c r="A514" s="2" t="s">
        <v>1233</v>
      </c>
      <c r="B514" s="2" t="s">
        <v>154</v>
      </c>
      <c r="C514" s="3">
        <v>45450</v>
      </c>
      <c r="D514" s="2" t="s">
        <v>5</v>
      </c>
      <c r="E514" s="2">
        <f>VLOOKUP(D514,'Background data'!B$2:E$5,4,FALSE)</f>
        <v>64.8</v>
      </c>
      <c r="F514" s="2" t="s">
        <v>11</v>
      </c>
      <c r="G514" s="10">
        <v>45770</v>
      </c>
      <c r="H514" s="2" t="s">
        <v>398</v>
      </c>
      <c r="I514" s="2" t="str">
        <f t="shared" si="13"/>
        <v>Secured</v>
      </c>
      <c r="J514" s="4">
        <f>IF($I514="Secured",(E514*(VLOOKUP(F514,'Background data'!B$8:D$18,2,FALSE))*(365.25*1*10^-6)),0)</f>
        <v>1.0650689999999999E-2</v>
      </c>
      <c r="K514" s="4">
        <f>IF($I514="Secured",(E514*(VLOOKUP(F514,'Background data'!B$8:D$18,3,FALSE))*(365.25*1*10^-6)),0)</f>
        <v>0.11834099999999999</v>
      </c>
      <c r="L514" s="4">
        <f>IF(I514="Secured",(E514*(VLOOKUP(F514,'Background data'!B$8:G$18,4,FALSE))*(365.25*1*10^-6)),0)</f>
        <v>5.3253449999999996E-3</v>
      </c>
      <c r="M514" s="4">
        <f>IF(I514="Secured",(E514*(VLOOKUP(F514,'Background data'!B$8:H$18,5,FALSE))*(365.25*1*10^-6)),0)</f>
        <v>0.21301379999999995</v>
      </c>
    </row>
    <row r="515" spans="1:13" x14ac:dyDescent="0.3">
      <c r="A515" s="2" t="s">
        <v>1234</v>
      </c>
      <c r="B515" s="2" t="s">
        <v>154</v>
      </c>
      <c r="C515" s="17">
        <v>45541</v>
      </c>
      <c r="D515" s="2" t="s">
        <v>5</v>
      </c>
      <c r="E515" s="2">
        <f>VLOOKUP(D515,'Background data'!B$2:E$5,4,FALSE)</f>
        <v>64.8</v>
      </c>
      <c r="F515" s="2" t="s">
        <v>11</v>
      </c>
      <c r="G515" s="10">
        <v>45770</v>
      </c>
      <c r="H515" s="2" t="s">
        <v>398</v>
      </c>
      <c r="I515" s="2" t="str">
        <f t="shared" si="13"/>
        <v>Secured</v>
      </c>
      <c r="J515" s="4">
        <f>IF($I515="Secured",(E515*(VLOOKUP(F515,'Background data'!B$8:D$18,2,FALSE))*(365.25*1*10^-6)),0)</f>
        <v>1.0650689999999999E-2</v>
      </c>
      <c r="K515" s="4">
        <f>IF($I515="Secured",(E515*(VLOOKUP(F515,'Background data'!B$8:D$18,3,FALSE))*(365.25*1*10^-6)),0)</f>
        <v>0.11834099999999999</v>
      </c>
      <c r="L515" s="4">
        <f>IF(I515="Secured",(E515*(VLOOKUP(F515,'Background data'!B$8:G$18,4,FALSE))*(365.25*1*10^-6)),0)</f>
        <v>5.3253449999999996E-3</v>
      </c>
      <c r="M515" s="4">
        <f>IF(I515="Secured",(E515*(VLOOKUP(F515,'Background data'!B$8:H$18,5,FALSE))*(365.25*1*10^-6)),0)</f>
        <v>0.21301379999999995</v>
      </c>
    </row>
    <row r="516" spans="1:13" x14ac:dyDescent="0.3">
      <c r="A516" s="2" t="s">
        <v>1235</v>
      </c>
      <c r="B516" s="2" t="s">
        <v>154</v>
      </c>
      <c r="C516" s="3">
        <v>45450</v>
      </c>
      <c r="D516" s="2" t="s">
        <v>5</v>
      </c>
      <c r="E516" s="2">
        <f>VLOOKUP(D516,'Background data'!B$2:E$5,4,FALSE)</f>
        <v>64.8</v>
      </c>
      <c r="F516" s="2" t="s">
        <v>11</v>
      </c>
      <c r="G516" s="10">
        <v>45770</v>
      </c>
      <c r="H516" s="2" t="s">
        <v>398</v>
      </c>
      <c r="I516" s="2" t="str">
        <f t="shared" si="13"/>
        <v>Secured</v>
      </c>
      <c r="J516" s="4">
        <f>IF($I516="Secured",(E516*(VLOOKUP(F516,'Background data'!B$8:D$18,2,FALSE))*(365.25*1*10^-6)),0)</f>
        <v>1.0650689999999999E-2</v>
      </c>
      <c r="K516" s="4">
        <f>IF($I516="Secured",(E516*(VLOOKUP(F516,'Background data'!B$8:D$18,3,FALSE))*(365.25*1*10^-6)),0)</f>
        <v>0.11834099999999999</v>
      </c>
      <c r="L516" s="4">
        <f>IF(I516="Secured",(E516*(VLOOKUP(F516,'Background data'!B$8:G$18,4,FALSE))*(365.25*1*10^-6)),0)</f>
        <v>5.3253449999999996E-3</v>
      </c>
      <c r="M516" s="4">
        <f>IF(I516="Secured",(E516*(VLOOKUP(F516,'Background data'!B$8:H$18,5,FALSE))*(365.25*1*10^-6)),0)</f>
        <v>0.21301379999999995</v>
      </c>
    </row>
    <row r="517" spans="1:13" x14ac:dyDescent="0.3">
      <c r="A517" s="2" t="s">
        <v>1236</v>
      </c>
      <c r="B517" s="2" t="s">
        <v>154</v>
      </c>
      <c r="C517" s="17">
        <v>45455</v>
      </c>
      <c r="D517" s="2" t="s">
        <v>5</v>
      </c>
      <c r="E517" s="2">
        <f>VLOOKUP(D517,'Background data'!B$2:E$5,4,FALSE)</f>
        <v>64.8</v>
      </c>
      <c r="F517" s="2" t="s">
        <v>11</v>
      </c>
      <c r="G517" s="10">
        <v>45770</v>
      </c>
      <c r="H517" s="2" t="s">
        <v>398</v>
      </c>
      <c r="I517" s="2" t="str">
        <f t="shared" si="13"/>
        <v>Secured</v>
      </c>
      <c r="J517" s="4">
        <f>IF($I517="Secured",(E517*(VLOOKUP(F517,'Background data'!B$8:D$18,2,FALSE))*(365.25*1*10^-6)),0)</f>
        <v>1.0650689999999999E-2</v>
      </c>
      <c r="K517" s="4">
        <f>IF($I517="Secured",(E517*(VLOOKUP(F517,'Background data'!B$8:D$18,3,FALSE))*(365.25*1*10^-6)),0)</f>
        <v>0.11834099999999999</v>
      </c>
      <c r="L517" s="4">
        <f>IF(I517="Secured",(E517*(VLOOKUP(F517,'Background data'!B$8:G$18,4,FALSE))*(365.25*1*10^-6)),0)</f>
        <v>5.3253449999999996E-3</v>
      </c>
      <c r="M517" s="4">
        <f>IF(I517="Secured",(E517*(VLOOKUP(F517,'Background data'!B$8:H$18,5,FALSE))*(365.25*1*10^-6)),0)</f>
        <v>0.21301379999999995</v>
      </c>
    </row>
    <row r="518" spans="1:13" x14ac:dyDescent="0.3">
      <c r="A518" s="2" t="s">
        <v>1237</v>
      </c>
      <c r="B518" s="2" t="s">
        <v>155</v>
      </c>
      <c r="C518" s="3">
        <v>45448</v>
      </c>
      <c r="D518" s="2" t="s">
        <v>5</v>
      </c>
      <c r="E518" s="2">
        <f>VLOOKUP(D518,'Background data'!B$2:E$5,4,FALSE)</f>
        <v>64.8</v>
      </c>
      <c r="F518" s="2" t="s">
        <v>11</v>
      </c>
      <c r="G518" s="10">
        <v>45770</v>
      </c>
      <c r="H518" s="2" t="s">
        <v>398</v>
      </c>
      <c r="I518" s="2" t="str">
        <f t="shared" si="13"/>
        <v>Secured</v>
      </c>
      <c r="J518" s="4">
        <f>IF($I518="Secured",(E518*(VLOOKUP(F518,'Background data'!B$8:D$18,2,FALSE))*(365.25*1*10^-6)),0)</f>
        <v>1.0650689999999999E-2</v>
      </c>
      <c r="K518" s="4">
        <f>IF($I518="Secured",(E518*(VLOOKUP(F518,'Background data'!B$8:D$18,3,FALSE))*(365.25*1*10^-6)),0)</f>
        <v>0.11834099999999999</v>
      </c>
      <c r="L518" s="4">
        <f>IF(I518="Secured",(E518*(VLOOKUP(F518,'Background data'!B$8:G$18,4,FALSE))*(365.25*1*10^-6)),0)</f>
        <v>5.3253449999999996E-3</v>
      </c>
      <c r="M518" s="4">
        <f>IF(I518="Secured",(E518*(VLOOKUP(F518,'Background data'!B$8:H$18,5,FALSE))*(365.25*1*10^-6)),0)</f>
        <v>0.21301379999999995</v>
      </c>
    </row>
    <row r="519" spans="1:13" x14ac:dyDescent="0.3">
      <c r="A519" s="2" t="s">
        <v>1238</v>
      </c>
      <c r="B519" s="2" t="s">
        <v>156</v>
      </c>
      <c r="C519" s="17">
        <v>45455</v>
      </c>
      <c r="D519" s="2" t="s">
        <v>5</v>
      </c>
      <c r="E519" s="2">
        <f>VLOOKUP(D519,'Background data'!B$2:E$5,4,FALSE)</f>
        <v>64.8</v>
      </c>
      <c r="F519" s="2" t="s">
        <v>11</v>
      </c>
      <c r="G519" s="10">
        <v>45770</v>
      </c>
      <c r="H519" s="2" t="s">
        <v>398</v>
      </c>
      <c r="I519" s="2" t="str">
        <f t="shared" si="13"/>
        <v>Secured</v>
      </c>
      <c r="J519" s="4">
        <f>IF($I519="Secured",(E519*(VLOOKUP(F519,'Background data'!B$8:D$18,2,FALSE))*(365.25*1*10^-6)),0)</f>
        <v>1.0650689999999999E-2</v>
      </c>
      <c r="K519" s="4">
        <f>IF($I519="Secured",(E519*(VLOOKUP(F519,'Background data'!B$8:D$18,3,FALSE))*(365.25*1*10^-6)),0)</f>
        <v>0.11834099999999999</v>
      </c>
      <c r="L519" s="4">
        <f>IF(I519="Secured",(E519*(VLOOKUP(F519,'Background data'!B$8:G$18,4,FALSE))*(365.25*1*10^-6)),0)</f>
        <v>5.3253449999999996E-3</v>
      </c>
      <c r="M519" s="4">
        <f>IF(I519="Secured",(E519*(VLOOKUP(F519,'Background data'!B$8:H$18,5,FALSE))*(365.25*1*10^-6)),0)</f>
        <v>0.21301379999999995</v>
      </c>
    </row>
    <row r="520" spans="1:13" x14ac:dyDescent="0.3">
      <c r="A520" s="2" t="s">
        <v>1855</v>
      </c>
      <c r="B520" s="2" t="s">
        <v>156</v>
      </c>
      <c r="C520" s="17">
        <v>45540</v>
      </c>
      <c r="D520" s="2" t="s">
        <v>5</v>
      </c>
      <c r="E520" s="2">
        <f>VLOOKUP(D520,'Background data'!B$2:E$5,4,FALSE)</f>
        <v>64.8</v>
      </c>
      <c r="F520" s="2" t="s">
        <v>11</v>
      </c>
      <c r="G520" s="10">
        <v>45770</v>
      </c>
      <c r="H520" s="2" t="s">
        <v>398</v>
      </c>
      <c r="I520" s="2" t="str">
        <f t="shared" si="13"/>
        <v>Secured</v>
      </c>
      <c r="J520" s="4">
        <f>IF($I520="Secured",(E520*(VLOOKUP(F520,'Background data'!B$8:D$18,2,FALSE))*(365.25*1*10^-6)),0)</f>
        <v>1.0650689999999999E-2</v>
      </c>
      <c r="K520" s="4">
        <f>IF($I520="Secured",(E520*(VLOOKUP(F520,'Background data'!B$8:D$18,3,FALSE))*(365.25*1*10^-6)),0)</f>
        <v>0.11834099999999999</v>
      </c>
      <c r="L520" s="4">
        <f>IF(I520="Secured",(E520*(VLOOKUP(F520,'Background data'!B$8:G$18,4,FALSE))*(365.25*1*10^-6)),0)</f>
        <v>5.3253449999999996E-3</v>
      </c>
      <c r="M520" s="4">
        <f>IF(I520="Secured",(E520*(VLOOKUP(F520,'Background data'!B$8:H$18,5,FALSE))*(365.25*1*10^-6)),0)</f>
        <v>0.21301379999999995</v>
      </c>
    </row>
    <row r="521" spans="1:13" x14ac:dyDescent="0.3">
      <c r="A521" s="2" t="s">
        <v>1239</v>
      </c>
      <c r="B521" s="2" t="s">
        <v>156</v>
      </c>
      <c r="C521" s="3">
        <v>45447</v>
      </c>
      <c r="D521" s="2" t="s">
        <v>5</v>
      </c>
      <c r="E521" s="2">
        <f>VLOOKUP(D521,'Background data'!B$2:E$5,4,FALSE)</f>
        <v>64.8</v>
      </c>
      <c r="F521" s="2" t="s">
        <v>11</v>
      </c>
      <c r="G521" s="10">
        <v>45770</v>
      </c>
      <c r="H521" s="2" t="s">
        <v>398</v>
      </c>
      <c r="I521" s="2" t="str">
        <f t="shared" si="13"/>
        <v>Secured</v>
      </c>
      <c r="J521" s="4">
        <f>IF($I521="Secured",(E521*(VLOOKUP(F521,'Background data'!B$8:D$18,2,FALSE))*(365.25*1*10^-6)),0)</f>
        <v>1.0650689999999999E-2</v>
      </c>
      <c r="K521" s="4">
        <f>IF($I521="Secured",(E521*(VLOOKUP(F521,'Background data'!B$8:D$18,3,FALSE))*(365.25*1*10^-6)),0)</f>
        <v>0.11834099999999999</v>
      </c>
      <c r="L521" s="4">
        <f>IF(I521="Secured",(E521*(VLOOKUP(F521,'Background data'!B$8:G$18,4,FALSE))*(365.25*1*10^-6)),0)</f>
        <v>5.3253449999999996E-3</v>
      </c>
      <c r="M521" s="4">
        <f>IF(I521="Secured",(E521*(VLOOKUP(F521,'Background data'!B$8:H$18,5,FALSE))*(365.25*1*10^-6)),0)</f>
        <v>0.21301379999999995</v>
      </c>
    </row>
    <row r="522" spans="1:13" x14ac:dyDescent="0.3">
      <c r="A522" s="2" t="s">
        <v>1240</v>
      </c>
      <c r="B522" s="2" t="s">
        <v>156</v>
      </c>
      <c r="C522" s="3">
        <v>45447</v>
      </c>
      <c r="D522" s="2" t="s">
        <v>5</v>
      </c>
      <c r="E522" s="2">
        <f>VLOOKUP(D522,'Background data'!B$2:E$5,4,FALSE)</f>
        <v>64.8</v>
      </c>
      <c r="F522" s="2" t="s">
        <v>11</v>
      </c>
      <c r="G522" s="10">
        <v>45770</v>
      </c>
      <c r="H522" s="2" t="s">
        <v>398</v>
      </c>
      <c r="I522" s="2" t="str">
        <f t="shared" si="13"/>
        <v>Secured</v>
      </c>
      <c r="J522" s="4">
        <f>IF($I522="Secured",(E522*(VLOOKUP(F522,'Background data'!B$8:D$18,2,FALSE))*(365.25*1*10^-6)),0)</f>
        <v>1.0650689999999999E-2</v>
      </c>
      <c r="K522" s="4">
        <f>IF($I522="Secured",(E522*(VLOOKUP(F522,'Background data'!B$8:D$18,3,FALSE))*(365.25*1*10^-6)),0)</f>
        <v>0.11834099999999999</v>
      </c>
      <c r="L522" s="4">
        <f>IF(I522="Secured",(E522*(VLOOKUP(F522,'Background data'!B$8:G$18,4,FALSE))*(365.25*1*10^-6)),0)</f>
        <v>5.3253449999999996E-3</v>
      </c>
      <c r="M522" s="4">
        <f>IF(I522="Secured",(E522*(VLOOKUP(F522,'Background data'!B$8:H$18,5,FALSE))*(365.25*1*10^-6)),0)</f>
        <v>0.21301379999999995</v>
      </c>
    </row>
    <row r="523" spans="1:13" x14ac:dyDescent="0.3">
      <c r="A523" s="2" t="s">
        <v>1241</v>
      </c>
      <c r="B523" s="2" t="s">
        <v>156</v>
      </c>
      <c r="C523" s="3">
        <v>45447</v>
      </c>
      <c r="D523" s="2" t="s">
        <v>5</v>
      </c>
      <c r="E523" s="2">
        <f>VLOOKUP(D523,'Background data'!B$2:E$5,4,FALSE)</f>
        <v>64.8</v>
      </c>
      <c r="F523" s="2" t="s">
        <v>11</v>
      </c>
      <c r="G523" s="10">
        <v>45770</v>
      </c>
      <c r="H523" s="2" t="s">
        <v>398</v>
      </c>
      <c r="I523" s="2" t="str">
        <f t="shared" si="13"/>
        <v>Secured</v>
      </c>
      <c r="J523" s="4">
        <f>IF($I523="Secured",(E523*(VLOOKUP(F523,'Background data'!B$8:D$18,2,FALSE))*(365.25*1*10^-6)),0)</f>
        <v>1.0650689999999999E-2</v>
      </c>
      <c r="K523" s="4">
        <f>IF($I523="Secured",(E523*(VLOOKUP(F523,'Background data'!B$8:D$18,3,FALSE))*(365.25*1*10^-6)),0)</f>
        <v>0.11834099999999999</v>
      </c>
      <c r="L523" s="4">
        <f>IF(I523="Secured",(E523*(VLOOKUP(F523,'Background data'!B$8:G$18,4,FALSE))*(365.25*1*10^-6)),0)</f>
        <v>5.3253449999999996E-3</v>
      </c>
      <c r="M523" s="4">
        <f>IF(I523="Secured",(E523*(VLOOKUP(F523,'Background data'!B$8:H$18,5,FALSE))*(365.25*1*10^-6)),0)</f>
        <v>0.21301379999999995</v>
      </c>
    </row>
    <row r="524" spans="1:13" x14ac:dyDescent="0.3">
      <c r="A524" s="2" t="s">
        <v>1242</v>
      </c>
      <c r="B524" s="2" t="s">
        <v>156</v>
      </c>
      <c r="C524" s="17">
        <v>45540</v>
      </c>
      <c r="D524" s="2" t="s">
        <v>5</v>
      </c>
      <c r="E524" s="2">
        <f>VLOOKUP(D524,'Background data'!B$2:E$5,4,FALSE)</f>
        <v>64.8</v>
      </c>
      <c r="F524" s="2" t="s">
        <v>11</v>
      </c>
      <c r="G524" s="10">
        <v>45770</v>
      </c>
      <c r="H524" s="2" t="s">
        <v>398</v>
      </c>
      <c r="I524" s="2" t="str">
        <f t="shared" si="13"/>
        <v>Secured</v>
      </c>
      <c r="J524" s="4">
        <f>IF($I524="Secured",(E524*(VLOOKUP(F524,'Background data'!B$8:D$18,2,FALSE))*(365.25*1*10^-6)),0)</f>
        <v>1.0650689999999999E-2</v>
      </c>
      <c r="K524" s="4">
        <f>IF($I524="Secured",(E524*(VLOOKUP(F524,'Background data'!B$8:D$18,3,FALSE))*(365.25*1*10^-6)),0)</f>
        <v>0.11834099999999999</v>
      </c>
      <c r="L524" s="4">
        <f>IF(I524="Secured",(E524*(VLOOKUP(F524,'Background data'!B$8:G$18,4,FALSE))*(365.25*1*10^-6)),0)</f>
        <v>5.3253449999999996E-3</v>
      </c>
      <c r="M524" s="4">
        <f>IF(I524="Secured",(E524*(VLOOKUP(F524,'Background data'!B$8:H$18,5,FALSE))*(365.25*1*10^-6)),0)</f>
        <v>0.21301379999999995</v>
      </c>
    </row>
    <row r="525" spans="1:13" x14ac:dyDescent="0.3">
      <c r="A525" s="2" t="s">
        <v>1243</v>
      </c>
      <c r="B525" s="2" t="s">
        <v>156</v>
      </c>
      <c r="C525" s="17">
        <v>45483</v>
      </c>
      <c r="D525" s="2" t="s">
        <v>5</v>
      </c>
      <c r="E525" s="2">
        <f>VLOOKUP(D525,'Background data'!B$2:E$5,4,FALSE)</f>
        <v>64.8</v>
      </c>
      <c r="F525" s="2" t="s">
        <v>11</v>
      </c>
      <c r="G525" s="10">
        <v>45770</v>
      </c>
      <c r="H525" s="2" t="s">
        <v>398</v>
      </c>
      <c r="I525" s="2" t="str">
        <f t="shared" si="13"/>
        <v>Secured</v>
      </c>
      <c r="J525" s="4">
        <f>IF($I525="Secured",(E525*(VLOOKUP(F525,'Background data'!B$8:D$18,2,FALSE))*(365.25*1*10^-6)),0)</f>
        <v>1.0650689999999999E-2</v>
      </c>
      <c r="K525" s="4">
        <f>IF($I525="Secured",(E525*(VLOOKUP(F525,'Background data'!B$8:D$18,3,FALSE))*(365.25*1*10^-6)),0)</f>
        <v>0.11834099999999999</v>
      </c>
      <c r="L525" s="4">
        <f>IF(I525="Secured",(E525*(VLOOKUP(F525,'Background data'!B$8:G$18,4,FALSE))*(365.25*1*10^-6)),0)</f>
        <v>5.3253449999999996E-3</v>
      </c>
      <c r="M525" s="4">
        <f>IF(I525="Secured",(E525*(VLOOKUP(F525,'Background data'!B$8:H$18,5,FALSE))*(365.25*1*10^-6)),0)</f>
        <v>0.21301379999999995</v>
      </c>
    </row>
    <row r="526" spans="1:13" x14ac:dyDescent="0.3">
      <c r="A526" s="2" t="s">
        <v>1244</v>
      </c>
      <c r="B526" s="2" t="s">
        <v>156</v>
      </c>
      <c r="C526" s="3">
        <v>45448</v>
      </c>
      <c r="D526" s="2" t="s">
        <v>5</v>
      </c>
      <c r="E526" s="2">
        <f>VLOOKUP(D526,'Background data'!B$2:E$5,4,FALSE)</f>
        <v>64.8</v>
      </c>
      <c r="F526" s="2" t="s">
        <v>11</v>
      </c>
      <c r="G526" s="10">
        <v>45770</v>
      </c>
      <c r="H526" s="2" t="s">
        <v>398</v>
      </c>
      <c r="I526" s="2" t="str">
        <f t="shared" si="13"/>
        <v>Secured</v>
      </c>
      <c r="J526" s="4">
        <f>IF($I526="Secured",(E526*(VLOOKUP(F526,'Background data'!B$8:D$18,2,FALSE))*(365.25*1*10^-6)),0)</f>
        <v>1.0650689999999999E-2</v>
      </c>
      <c r="K526" s="4">
        <f>IF($I526="Secured",(E526*(VLOOKUP(F526,'Background data'!B$8:D$18,3,FALSE))*(365.25*1*10^-6)),0)</f>
        <v>0.11834099999999999</v>
      </c>
      <c r="L526" s="4">
        <f>IF(I526="Secured",(E526*(VLOOKUP(F526,'Background data'!B$8:G$18,4,FALSE))*(365.25*1*10^-6)),0)</f>
        <v>5.3253449999999996E-3</v>
      </c>
      <c r="M526" s="4">
        <f>IF(I526="Secured",(E526*(VLOOKUP(F526,'Background data'!B$8:H$18,5,FALSE))*(365.25*1*10^-6)),0)</f>
        <v>0.21301379999999995</v>
      </c>
    </row>
    <row r="527" spans="1:13" x14ac:dyDescent="0.3">
      <c r="A527" s="2" t="s">
        <v>1245</v>
      </c>
      <c r="B527" s="2" t="s">
        <v>156</v>
      </c>
      <c r="C527" s="3">
        <v>45448</v>
      </c>
      <c r="D527" s="2" t="s">
        <v>5</v>
      </c>
      <c r="E527" s="2">
        <f>VLOOKUP(D527,'Background data'!B$2:E$5,4,FALSE)</f>
        <v>64.8</v>
      </c>
      <c r="F527" s="2" t="s">
        <v>11</v>
      </c>
      <c r="G527" s="10">
        <v>45770</v>
      </c>
      <c r="H527" s="2" t="s">
        <v>398</v>
      </c>
      <c r="I527" s="2" t="str">
        <f t="shared" si="13"/>
        <v>Secured</v>
      </c>
      <c r="J527" s="4">
        <f>IF($I527="Secured",(E527*(VLOOKUP(F527,'Background data'!B$8:D$18,2,FALSE))*(365.25*1*10^-6)),0)</f>
        <v>1.0650689999999999E-2</v>
      </c>
      <c r="K527" s="4">
        <f>IF($I527="Secured",(E527*(VLOOKUP(F527,'Background data'!B$8:D$18,3,FALSE))*(365.25*1*10^-6)),0)</f>
        <v>0.11834099999999999</v>
      </c>
      <c r="L527" s="4">
        <f>IF(I527="Secured",(E527*(VLOOKUP(F527,'Background data'!B$8:G$18,4,FALSE))*(365.25*1*10^-6)),0)</f>
        <v>5.3253449999999996E-3</v>
      </c>
      <c r="M527" s="4">
        <f>IF(I527="Secured",(E527*(VLOOKUP(F527,'Background data'!B$8:H$18,5,FALSE))*(365.25*1*10^-6)),0)</f>
        <v>0.21301379999999995</v>
      </c>
    </row>
    <row r="528" spans="1:13" x14ac:dyDescent="0.3">
      <c r="A528" s="2" t="s">
        <v>1246</v>
      </c>
      <c r="B528" s="2" t="s">
        <v>156</v>
      </c>
      <c r="C528" s="3">
        <v>45450</v>
      </c>
      <c r="D528" s="2" t="s">
        <v>5</v>
      </c>
      <c r="E528" s="2">
        <f>VLOOKUP(D528,'Background data'!B$2:E$5,4,FALSE)</f>
        <v>64.8</v>
      </c>
      <c r="F528" s="2" t="s">
        <v>11</v>
      </c>
      <c r="G528" s="10">
        <v>45770</v>
      </c>
      <c r="H528" s="2" t="s">
        <v>398</v>
      </c>
      <c r="I528" s="2" t="str">
        <f t="shared" si="13"/>
        <v>Secured</v>
      </c>
      <c r="J528" s="4">
        <f>IF($I528="Secured",(E528*(VLOOKUP(F528,'Background data'!B$8:D$18,2,FALSE))*(365.25*1*10^-6)),0)</f>
        <v>1.0650689999999999E-2</v>
      </c>
      <c r="K528" s="4">
        <f>IF($I528="Secured",(E528*(VLOOKUP(F528,'Background data'!B$8:D$18,3,FALSE))*(365.25*1*10^-6)),0)</f>
        <v>0.11834099999999999</v>
      </c>
      <c r="L528" s="4">
        <f>IF(I528="Secured",(E528*(VLOOKUP(F528,'Background data'!B$8:G$18,4,FALSE))*(365.25*1*10^-6)),0)</f>
        <v>5.3253449999999996E-3</v>
      </c>
      <c r="M528" s="4">
        <f>IF(I528="Secured",(E528*(VLOOKUP(F528,'Background data'!B$8:H$18,5,FALSE))*(365.25*1*10^-6)),0)</f>
        <v>0.21301379999999995</v>
      </c>
    </row>
    <row r="529" spans="1:13" x14ac:dyDescent="0.3">
      <c r="A529" s="2" t="s">
        <v>1247</v>
      </c>
      <c r="B529" s="2" t="s">
        <v>156</v>
      </c>
      <c r="C529" s="17">
        <v>45482</v>
      </c>
      <c r="D529" s="2" t="s">
        <v>5</v>
      </c>
      <c r="E529" s="2">
        <f>VLOOKUP(D529,'Background data'!B$2:E$5,4,FALSE)</f>
        <v>64.8</v>
      </c>
      <c r="F529" s="2" t="s">
        <v>11</v>
      </c>
      <c r="G529" s="10">
        <v>45770</v>
      </c>
      <c r="H529" s="2" t="s">
        <v>398</v>
      </c>
      <c r="I529" s="2" t="str">
        <f t="shared" si="13"/>
        <v>Secured</v>
      </c>
      <c r="J529" s="4">
        <f>IF($I529="Secured",(E529*(VLOOKUP(F529,'Background data'!B$8:D$18,2,FALSE))*(365.25*1*10^-6)),0)</f>
        <v>1.0650689999999999E-2</v>
      </c>
      <c r="K529" s="4">
        <f>IF($I529="Secured",(E529*(VLOOKUP(F529,'Background data'!B$8:D$18,3,FALSE))*(365.25*1*10^-6)),0)</f>
        <v>0.11834099999999999</v>
      </c>
      <c r="L529" s="4">
        <f>IF(I529="Secured",(E529*(VLOOKUP(F529,'Background data'!B$8:G$18,4,FALSE))*(365.25*1*10^-6)),0)</f>
        <v>5.3253449999999996E-3</v>
      </c>
      <c r="M529" s="4">
        <f>IF(I529="Secured",(E529*(VLOOKUP(F529,'Background data'!B$8:H$18,5,FALSE))*(365.25*1*10^-6)),0)</f>
        <v>0.21301379999999995</v>
      </c>
    </row>
    <row r="530" spans="1:13" x14ac:dyDescent="0.3">
      <c r="A530" s="2" t="s">
        <v>1248</v>
      </c>
      <c r="B530" s="2" t="s">
        <v>156</v>
      </c>
      <c r="C530" s="17">
        <v>45453</v>
      </c>
      <c r="D530" s="2" t="s">
        <v>5</v>
      </c>
      <c r="E530" s="2">
        <f>VLOOKUP(D530,'Background data'!B$2:E$5,4,FALSE)</f>
        <v>64.8</v>
      </c>
      <c r="F530" s="2" t="s">
        <v>11</v>
      </c>
      <c r="G530" s="10">
        <v>45770</v>
      </c>
      <c r="H530" s="2" t="s">
        <v>398</v>
      </c>
      <c r="I530" s="2" t="str">
        <f t="shared" si="13"/>
        <v>Secured</v>
      </c>
      <c r="J530" s="4">
        <f>IF($I530="Secured",(E530*(VLOOKUP(F530,'Background data'!B$8:D$18,2,FALSE))*(365.25*1*10^-6)),0)</f>
        <v>1.0650689999999999E-2</v>
      </c>
      <c r="K530" s="4">
        <f>IF($I530="Secured",(E530*(VLOOKUP(F530,'Background data'!B$8:D$18,3,FALSE))*(365.25*1*10^-6)),0)</f>
        <v>0.11834099999999999</v>
      </c>
      <c r="L530" s="4">
        <f>IF(I530="Secured",(E530*(VLOOKUP(F530,'Background data'!B$8:G$18,4,FALSE))*(365.25*1*10^-6)),0)</f>
        <v>5.3253449999999996E-3</v>
      </c>
      <c r="M530" s="4">
        <f>IF(I530="Secured",(E530*(VLOOKUP(F530,'Background data'!B$8:H$18,5,FALSE))*(365.25*1*10^-6)),0)</f>
        <v>0.21301379999999995</v>
      </c>
    </row>
    <row r="531" spans="1:13" x14ac:dyDescent="0.3">
      <c r="A531" s="2" t="s">
        <v>1249</v>
      </c>
      <c r="B531" s="2" t="s">
        <v>156</v>
      </c>
      <c r="C531" s="17">
        <v>45540</v>
      </c>
      <c r="D531" s="2" t="s">
        <v>5</v>
      </c>
      <c r="E531" s="2">
        <f>VLOOKUP(D531,'Background data'!B$2:E$5,4,FALSE)</f>
        <v>64.8</v>
      </c>
      <c r="F531" s="2" t="s">
        <v>11</v>
      </c>
      <c r="G531" s="10">
        <v>45770</v>
      </c>
      <c r="H531" s="2" t="s">
        <v>398</v>
      </c>
      <c r="I531" s="2" t="str">
        <f t="shared" si="13"/>
        <v>Secured</v>
      </c>
      <c r="J531" s="4">
        <f>IF($I531="Secured",(E531*(VLOOKUP(F531,'Background data'!B$8:D$18,2,FALSE))*(365.25*1*10^-6)),0)</f>
        <v>1.0650689999999999E-2</v>
      </c>
      <c r="K531" s="4">
        <f>IF($I531="Secured",(E531*(VLOOKUP(F531,'Background data'!B$8:D$18,3,FALSE))*(365.25*1*10^-6)),0)</f>
        <v>0.11834099999999999</v>
      </c>
      <c r="L531" s="4">
        <f>IF(I531="Secured",(E531*(VLOOKUP(F531,'Background data'!B$8:G$18,4,FALSE))*(365.25*1*10^-6)),0)</f>
        <v>5.3253449999999996E-3</v>
      </c>
      <c r="M531" s="4">
        <f>IF(I531="Secured",(E531*(VLOOKUP(F531,'Background data'!B$8:H$18,5,FALSE))*(365.25*1*10^-6)),0)</f>
        <v>0.21301379999999995</v>
      </c>
    </row>
    <row r="532" spans="1:13" x14ac:dyDescent="0.3">
      <c r="A532" s="2" t="s">
        <v>1250</v>
      </c>
      <c r="B532" s="2" t="s">
        <v>156</v>
      </c>
      <c r="C532" s="17">
        <v>45540</v>
      </c>
      <c r="D532" s="2" t="s">
        <v>5</v>
      </c>
      <c r="E532" s="2">
        <f>VLOOKUP(D532,'Background data'!B$2:E$5,4,FALSE)</f>
        <v>64.8</v>
      </c>
      <c r="F532" s="2" t="s">
        <v>11</v>
      </c>
      <c r="G532" s="10">
        <v>45770</v>
      </c>
      <c r="H532" s="2" t="s">
        <v>398</v>
      </c>
      <c r="I532" s="2" t="str">
        <f t="shared" si="13"/>
        <v>Secured</v>
      </c>
      <c r="J532" s="4">
        <f>IF($I532="Secured",(E532*(VLOOKUP(F532,'Background data'!B$8:D$18,2,FALSE))*(365.25*1*10^-6)),0)</f>
        <v>1.0650689999999999E-2</v>
      </c>
      <c r="K532" s="4">
        <f>IF($I532="Secured",(E532*(VLOOKUP(F532,'Background data'!B$8:D$18,3,FALSE))*(365.25*1*10^-6)),0)</f>
        <v>0.11834099999999999</v>
      </c>
      <c r="L532" s="4">
        <f>IF(I532="Secured",(E532*(VLOOKUP(F532,'Background data'!B$8:G$18,4,FALSE))*(365.25*1*10^-6)),0)</f>
        <v>5.3253449999999996E-3</v>
      </c>
      <c r="M532" s="4">
        <f>IF(I532="Secured",(E532*(VLOOKUP(F532,'Background data'!B$8:H$18,5,FALSE))*(365.25*1*10^-6)),0)</f>
        <v>0.21301379999999995</v>
      </c>
    </row>
    <row r="533" spans="1:13" x14ac:dyDescent="0.3">
      <c r="A533" s="2" t="s">
        <v>1857</v>
      </c>
      <c r="B533" s="2" t="s">
        <v>156</v>
      </c>
      <c r="C533" s="17">
        <v>45545</v>
      </c>
      <c r="D533" s="2" t="s">
        <v>5</v>
      </c>
      <c r="E533" s="2">
        <f>VLOOKUP(D533,'Background data'!B$2:E$5,4,FALSE)</f>
        <v>64.8</v>
      </c>
      <c r="F533" s="2" t="s">
        <v>11</v>
      </c>
      <c r="G533" s="10">
        <v>45770</v>
      </c>
      <c r="H533" s="2" t="s">
        <v>398</v>
      </c>
      <c r="I533" s="2" t="str">
        <f t="shared" si="13"/>
        <v>Secured</v>
      </c>
      <c r="J533" s="4">
        <f>IF($I533="Secured",(E533*(VLOOKUP(F533,'Background data'!B$8:D$18,2,FALSE))*(365.25*1*10^-6)),0)</f>
        <v>1.0650689999999999E-2</v>
      </c>
      <c r="K533" s="4">
        <f>IF($I533="Secured",(E533*(VLOOKUP(F533,'Background data'!B$8:D$18,3,FALSE))*(365.25*1*10^-6)),0)</f>
        <v>0.11834099999999999</v>
      </c>
      <c r="L533" s="4">
        <f>IF(I533="Secured",(E533*(VLOOKUP(F533,'Background data'!B$8:G$18,4,FALSE))*(365.25*1*10^-6)),0)</f>
        <v>5.3253449999999996E-3</v>
      </c>
      <c r="M533" s="4">
        <f>IF(I533="Secured",(E533*(VLOOKUP(F533,'Background data'!B$8:H$18,5,FALSE))*(365.25*1*10^-6)),0)</f>
        <v>0.21301379999999995</v>
      </c>
    </row>
    <row r="534" spans="1:13" x14ac:dyDescent="0.3">
      <c r="A534" s="2" t="s">
        <v>880</v>
      </c>
      <c r="B534" s="2" t="s">
        <v>156</v>
      </c>
      <c r="C534" s="3">
        <v>45446</v>
      </c>
      <c r="D534" s="2" t="s">
        <v>5</v>
      </c>
      <c r="E534" s="2">
        <f>VLOOKUP(D534,'Background data'!B$2:E$5,4,FALSE)</f>
        <v>64.8</v>
      </c>
      <c r="F534" s="2" t="s">
        <v>11</v>
      </c>
      <c r="G534" s="10">
        <v>45770</v>
      </c>
      <c r="H534" s="2" t="s">
        <v>398</v>
      </c>
      <c r="I534" s="2" t="str">
        <f t="shared" si="13"/>
        <v>Secured</v>
      </c>
      <c r="J534" s="4">
        <f>IF($I534="Secured",(E534*(VLOOKUP(F534,'Background data'!B$8:D$18,2,FALSE))*(365.25*1*10^-6)),0)</f>
        <v>1.0650689999999999E-2</v>
      </c>
      <c r="K534" s="4">
        <f>IF($I534="Secured",(E534*(VLOOKUP(F534,'Background data'!B$8:D$18,3,FALSE))*(365.25*1*10^-6)),0)</f>
        <v>0.11834099999999999</v>
      </c>
      <c r="L534" s="4">
        <f>IF(I534="Secured",(E534*(VLOOKUP(F534,'Background data'!B$8:G$18,4,FALSE))*(365.25*1*10^-6)),0)</f>
        <v>5.3253449999999996E-3</v>
      </c>
      <c r="M534" s="4">
        <f>IF(I534="Secured",(E534*(VLOOKUP(F534,'Background data'!B$8:H$18,5,FALSE))*(365.25*1*10^-6)),0)</f>
        <v>0.21301379999999995</v>
      </c>
    </row>
    <row r="535" spans="1:13" x14ac:dyDescent="0.3">
      <c r="A535" s="2" t="s">
        <v>1251</v>
      </c>
      <c r="B535" s="2" t="s">
        <v>157</v>
      </c>
      <c r="C535" s="17">
        <v>45547</v>
      </c>
      <c r="D535" s="2" t="s">
        <v>5</v>
      </c>
      <c r="E535" s="2">
        <f>VLOOKUP(D535,'Background data'!B$2:E$5,4,FALSE)</f>
        <v>64.8</v>
      </c>
      <c r="F535" s="2" t="s">
        <v>11</v>
      </c>
      <c r="G535" s="10">
        <v>45770</v>
      </c>
      <c r="H535" s="2" t="s">
        <v>398</v>
      </c>
      <c r="I535" s="2" t="str">
        <f t="shared" si="13"/>
        <v>Secured</v>
      </c>
      <c r="J535" s="4">
        <f>IF($I535="Secured",(E535*(VLOOKUP(F535,'Background data'!B$8:D$18,2,FALSE))*(365.25*1*10^-6)),0)</f>
        <v>1.0650689999999999E-2</v>
      </c>
      <c r="K535" s="4">
        <f>IF($I535="Secured",(E535*(VLOOKUP(F535,'Background data'!B$8:D$18,3,FALSE))*(365.25*1*10^-6)),0)</f>
        <v>0.11834099999999999</v>
      </c>
      <c r="L535" s="4">
        <f>IF(I535="Secured",(E535*(VLOOKUP(F535,'Background data'!B$8:G$18,4,FALSE))*(365.25*1*10^-6)),0)</f>
        <v>5.3253449999999996E-3</v>
      </c>
      <c r="M535" s="4">
        <f>IF(I535="Secured",(E535*(VLOOKUP(F535,'Background data'!B$8:H$18,5,FALSE))*(365.25*1*10^-6)),0)</f>
        <v>0.21301379999999995</v>
      </c>
    </row>
    <row r="536" spans="1:13" x14ac:dyDescent="0.3">
      <c r="A536" s="2" t="s">
        <v>1252</v>
      </c>
      <c r="B536" s="2" t="s">
        <v>157</v>
      </c>
      <c r="C536" s="17">
        <v>45454</v>
      </c>
      <c r="D536" s="2" t="s">
        <v>5</v>
      </c>
      <c r="E536" s="2">
        <f>VLOOKUP(D536,'Background data'!B$2:E$5,4,FALSE)</f>
        <v>64.8</v>
      </c>
      <c r="F536" s="2" t="s">
        <v>11</v>
      </c>
      <c r="G536" s="10">
        <v>45770</v>
      </c>
      <c r="H536" s="2" t="s">
        <v>398</v>
      </c>
      <c r="I536" s="2" t="str">
        <f t="shared" si="13"/>
        <v>Secured</v>
      </c>
      <c r="J536" s="4">
        <f>IF($I536="Secured",(E536*(VLOOKUP(F536,'Background data'!B$8:D$18,2,FALSE))*(365.25*1*10^-6)),0)</f>
        <v>1.0650689999999999E-2</v>
      </c>
      <c r="K536" s="4">
        <f>IF($I536="Secured",(E536*(VLOOKUP(F536,'Background data'!B$8:D$18,3,FALSE))*(365.25*1*10^-6)),0)</f>
        <v>0.11834099999999999</v>
      </c>
      <c r="L536" s="4">
        <f>IF(I536="Secured",(E536*(VLOOKUP(F536,'Background data'!B$8:G$18,4,FALSE))*(365.25*1*10^-6)),0)</f>
        <v>5.3253449999999996E-3</v>
      </c>
      <c r="M536" s="4">
        <f>IF(I536="Secured",(E536*(VLOOKUP(F536,'Background data'!B$8:H$18,5,FALSE))*(365.25*1*10^-6)),0)</f>
        <v>0.21301379999999995</v>
      </c>
    </row>
    <row r="537" spans="1:13" x14ac:dyDescent="0.3">
      <c r="A537" s="2" t="s">
        <v>1253</v>
      </c>
      <c r="B537" s="2" t="s">
        <v>157</v>
      </c>
      <c r="C537" s="17">
        <v>45454</v>
      </c>
      <c r="D537" s="2" t="s">
        <v>5</v>
      </c>
      <c r="E537" s="2">
        <f>VLOOKUP(D537,'Background data'!B$2:E$5,4,FALSE)</f>
        <v>64.8</v>
      </c>
      <c r="F537" s="2" t="s">
        <v>11</v>
      </c>
      <c r="G537" s="10">
        <v>45770</v>
      </c>
      <c r="H537" s="2" t="s">
        <v>398</v>
      </c>
      <c r="I537" s="2" t="str">
        <f t="shared" si="13"/>
        <v>Secured</v>
      </c>
      <c r="J537" s="4">
        <f>IF($I537="Secured",(E537*(VLOOKUP(F537,'Background data'!B$8:D$18,2,FALSE))*(365.25*1*10^-6)),0)</f>
        <v>1.0650689999999999E-2</v>
      </c>
      <c r="K537" s="4">
        <f>IF($I537="Secured",(E537*(VLOOKUP(F537,'Background data'!B$8:D$18,3,FALSE))*(365.25*1*10^-6)),0)</f>
        <v>0.11834099999999999</v>
      </c>
      <c r="L537" s="4">
        <f>IF(I537="Secured",(E537*(VLOOKUP(F537,'Background data'!B$8:G$18,4,FALSE))*(365.25*1*10^-6)),0)</f>
        <v>5.3253449999999996E-3</v>
      </c>
      <c r="M537" s="4">
        <f>IF(I537="Secured",(E537*(VLOOKUP(F537,'Background data'!B$8:H$18,5,FALSE))*(365.25*1*10^-6)),0)</f>
        <v>0.21301379999999995</v>
      </c>
    </row>
    <row r="538" spans="1:13" x14ac:dyDescent="0.3">
      <c r="A538" s="2" t="s">
        <v>1254</v>
      </c>
      <c r="B538" s="2" t="s">
        <v>157</v>
      </c>
      <c r="C538" s="17">
        <v>45488</v>
      </c>
      <c r="D538" s="2" t="s">
        <v>5</v>
      </c>
      <c r="E538" s="2">
        <f>VLOOKUP(D538,'Background data'!B$2:E$5,4,FALSE)</f>
        <v>64.8</v>
      </c>
      <c r="F538" s="2" t="s">
        <v>11</v>
      </c>
      <c r="G538" s="10">
        <v>45770</v>
      </c>
      <c r="H538" s="2" t="s">
        <v>398</v>
      </c>
      <c r="I538" s="2" t="str">
        <f t="shared" si="13"/>
        <v>Secured</v>
      </c>
      <c r="J538" s="4">
        <f>IF($I538="Secured",(E538*(VLOOKUP(F538,'Background data'!B$8:D$18,2,FALSE))*(365.25*1*10^-6)),0)</f>
        <v>1.0650689999999999E-2</v>
      </c>
      <c r="K538" s="4">
        <f>IF($I538="Secured",(E538*(VLOOKUP(F538,'Background data'!B$8:D$18,3,FALSE))*(365.25*1*10^-6)),0)</f>
        <v>0.11834099999999999</v>
      </c>
      <c r="L538" s="4">
        <f>IF(I538="Secured",(E538*(VLOOKUP(F538,'Background data'!B$8:G$18,4,FALSE))*(365.25*1*10^-6)),0)</f>
        <v>5.3253449999999996E-3</v>
      </c>
      <c r="M538" s="4">
        <f>IF(I538="Secured",(E538*(VLOOKUP(F538,'Background data'!B$8:H$18,5,FALSE))*(365.25*1*10^-6)),0)</f>
        <v>0.21301379999999995</v>
      </c>
    </row>
    <row r="539" spans="1:13" x14ac:dyDescent="0.3">
      <c r="A539" s="2" t="s">
        <v>1255</v>
      </c>
      <c r="B539" s="2" t="s">
        <v>157</v>
      </c>
      <c r="C539" s="17">
        <v>45533</v>
      </c>
      <c r="D539" s="2" t="s">
        <v>5</v>
      </c>
      <c r="E539" s="2">
        <f>VLOOKUP(D539,'Background data'!B$2:E$5,4,FALSE)</f>
        <v>64.8</v>
      </c>
      <c r="F539" s="2" t="s">
        <v>11</v>
      </c>
      <c r="G539" s="10">
        <v>45770</v>
      </c>
      <c r="H539" s="2" t="s">
        <v>398</v>
      </c>
      <c r="I539" s="2" t="str">
        <f t="shared" si="13"/>
        <v>Secured</v>
      </c>
      <c r="J539" s="4">
        <f>IF($I539="Secured",(E539*(VLOOKUP(F539,'Background data'!B$8:D$18,2,FALSE))*(365.25*1*10^-6)),0)</f>
        <v>1.0650689999999999E-2</v>
      </c>
      <c r="K539" s="4">
        <f>IF($I539="Secured",(E539*(VLOOKUP(F539,'Background data'!B$8:D$18,3,FALSE))*(365.25*1*10^-6)),0)</f>
        <v>0.11834099999999999</v>
      </c>
      <c r="L539" s="4">
        <f>IF(I539="Secured",(E539*(VLOOKUP(F539,'Background data'!B$8:G$18,4,FALSE))*(365.25*1*10^-6)),0)</f>
        <v>5.3253449999999996E-3</v>
      </c>
      <c r="M539" s="4">
        <f>IF(I539="Secured",(E539*(VLOOKUP(F539,'Background data'!B$8:H$18,5,FALSE))*(365.25*1*10^-6)),0)</f>
        <v>0.21301379999999995</v>
      </c>
    </row>
    <row r="540" spans="1:13" x14ac:dyDescent="0.3">
      <c r="A540" s="2" t="s">
        <v>1256</v>
      </c>
      <c r="B540" s="2" t="s">
        <v>157</v>
      </c>
      <c r="C540" s="17">
        <v>45456</v>
      </c>
      <c r="D540" s="2" t="s">
        <v>5</v>
      </c>
      <c r="E540" s="2">
        <f>VLOOKUP(D540,'Background data'!B$2:E$5,4,FALSE)</f>
        <v>64.8</v>
      </c>
      <c r="F540" s="2" t="s">
        <v>11</v>
      </c>
      <c r="G540" s="10">
        <v>45770</v>
      </c>
      <c r="H540" s="2" t="s">
        <v>398</v>
      </c>
      <c r="I540" s="2" t="str">
        <f t="shared" si="13"/>
        <v>Secured</v>
      </c>
      <c r="J540" s="4">
        <f>IF($I540="Secured",(E540*(VLOOKUP(F540,'Background data'!B$8:D$18,2,FALSE))*(365.25*1*10^-6)),0)</f>
        <v>1.0650689999999999E-2</v>
      </c>
      <c r="K540" s="4">
        <f>IF($I540="Secured",(E540*(VLOOKUP(F540,'Background data'!B$8:D$18,3,FALSE))*(365.25*1*10^-6)),0)</f>
        <v>0.11834099999999999</v>
      </c>
      <c r="L540" s="4">
        <f>IF(I540="Secured",(E540*(VLOOKUP(F540,'Background data'!B$8:G$18,4,FALSE))*(365.25*1*10^-6)),0)</f>
        <v>5.3253449999999996E-3</v>
      </c>
      <c r="M540" s="4">
        <f>IF(I540="Secured",(E540*(VLOOKUP(F540,'Background data'!B$8:H$18,5,FALSE))*(365.25*1*10^-6)),0)</f>
        <v>0.21301379999999995</v>
      </c>
    </row>
    <row r="541" spans="1:13" x14ac:dyDescent="0.3">
      <c r="A541" s="2" t="s">
        <v>1257</v>
      </c>
      <c r="B541" s="2" t="s">
        <v>157</v>
      </c>
      <c r="C541" s="17">
        <v>45531</v>
      </c>
      <c r="D541" s="2" t="s">
        <v>5</v>
      </c>
      <c r="E541" s="2">
        <f>VLOOKUP(D541,'Background data'!B$2:E$5,4,FALSE)</f>
        <v>64.8</v>
      </c>
      <c r="F541" s="2" t="s">
        <v>11</v>
      </c>
      <c r="G541" s="10">
        <v>45770</v>
      </c>
      <c r="H541" s="2" t="s">
        <v>398</v>
      </c>
      <c r="I541" s="2" t="str">
        <f t="shared" si="13"/>
        <v>Secured</v>
      </c>
      <c r="J541" s="4">
        <f>IF($I541="Secured",(E541*(VLOOKUP(F541,'Background data'!B$8:D$18,2,FALSE))*(365.25*1*10^-6)),0)</f>
        <v>1.0650689999999999E-2</v>
      </c>
      <c r="K541" s="4">
        <f>IF($I541="Secured",(E541*(VLOOKUP(F541,'Background data'!B$8:D$18,3,FALSE))*(365.25*1*10^-6)),0)</f>
        <v>0.11834099999999999</v>
      </c>
      <c r="L541" s="4">
        <f>IF(I541="Secured",(E541*(VLOOKUP(F541,'Background data'!B$8:G$18,4,FALSE))*(365.25*1*10^-6)),0)</f>
        <v>5.3253449999999996E-3</v>
      </c>
      <c r="M541" s="4">
        <f>IF(I541="Secured",(E541*(VLOOKUP(F541,'Background data'!B$8:H$18,5,FALSE))*(365.25*1*10^-6)),0)</f>
        <v>0.21301379999999995</v>
      </c>
    </row>
    <row r="542" spans="1:13" x14ac:dyDescent="0.3">
      <c r="A542" s="2" t="s">
        <v>1258</v>
      </c>
      <c r="B542" s="2" t="s">
        <v>157</v>
      </c>
      <c r="C542" s="17">
        <v>45453</v>
      </c>
      <c r="D542" s="2" t="s">
        <v>5</v>
      </c>
      <c r="E542" s="2">
        <f>VLOOKUP(D542,'Background data'!B$2:E$5,4,FALSE)</f>
        <v>64.8</v>
      </c>
      <c r="F542" s="2" t="s">
        <v>11</v>
      </c>
      <c r="G542" s="10">
        <v>45770</v>
      </c>
      <c r="H542" s="2" t="s">
        <v>398</v>
      </c>
      <c r="I542" s="2" t="str">
        <f t="shared" si="13"/>
        <v>Secured</v>
      </c>
      <c r="J542" s="4">
        <f>IF($I542="Secured",(E542*(VLOOKUP(F542,'Background data'!B$8:D$18,2,FALSE))*(365.25*1*10^-6)),0)</f>
        <v>1.0650689999999999E-2</v>
      </c>
      <c r="K542" s="4">
        <f>IF($I542="Secured",(E542*(VLOOKUP(F542,'Background data'!B$8:D$18,3,FALSE))*(365.25*1*10^-6)),0)</f>
        <v>0.11834099999999999</v>
      </c>
      <c r="L542" s="4">
        <f>IF(I542="Secured",(E542*(VLOOKUP(F542,'Background data'!B$8:G$18,4,FALSE))*(365.25*1*10^-6)),0)</f>
        <v>5.3253449999999996E-3</v>
      </c>
      <c r="M542" s="4">
        <f>IF(I542="Secured",(E542*(VLOOKUP(F542,'Background data'!B$8:H$18,5,FALSE))*(365.25*1*10^-6)),0)</f>
        <v>0.21301379999999995</v>
      </c>
    </row>
    <row r="543" spans="1:13" x14ac:dyDescent="0.3">
      <c r="A543" s="2" t="s">
        <v>1259</v>
      </c>
      <c r="B543" s="2" t="s">
        <v>158</v>
      </c>
      <c r="C543" s="17">
        <v>45454</v>
      </c>
      <c r="D543" s="2" t="s">
        <v>5</v>
      </c>
      <c r="E543" s="2">
        <f>VLOOKUP(D543,'Background data'!B$2:E$5,4,FALSE)</f>
        <v>64.8</v>
      </c>
      <c r="F543" s="2" t="s">
        <v>11</v>
      </c>
      <c r="G543" s="10">
        <v>45770</v>
      </c>
      <c r="H543" s="2" t="s">
        <v>398</v>
      </c>
      <c r="I543" s="2" t="str">
        <f t="shared" si="13"/>
        <v>Secured</v>
      </c>
      <c r="J543" s="4">
        <f>IF($I543="Secured",(E543*(VLOOKUP(F543,'Background data'!B$8:D$18,2,FALSE))*(365.25*1*10^-6)),0)</f>
        <v>1.0650689999999999E-2</v>
      </c>
      <c r="K543" s="4">
        <f>IF($I543="Secured",(E543*(VLOOKUP(F543,'Background data'!B$8:D$18,3,FALSE))*(365.25*1*10^-6)),0)</f>
        <v>0.11834099999999999</v>
      </c>
      <c r="L543" s="4">
        <f>IF(I543="Secured",(E543*(VLOOKUP(F543,'Background data'!B$8:G$18,4,FALSE))*(365.25*1*10^-6)),0)</f>
        <v>5.3253449999999996E-3</v>
      </c>
      <c r="M543" s="4">
        <f>IF(I543="Secured",(E543*(VLOOKUP(F543,'Background data'!B$8:H$18,5,FALSE))*(365.25*1*10^-6)),0)</f>
        <v>0.21301379999999995</v>
      </c>
    </row>
    <row r="544" spans="1:13" x14ac:dyDescent="0.3">
      <c r="A544" s="2" t="s">
        <v>1260</v>
      </c>
      <c r="B544" s="2" t="s">
        <v>158</v>
      </c>
      <c r="C544" s="3">
        <v>45449</v>
      </c>
      <c r="D544" s="2" t="s">
        <v>5</v>
      </c>
      <c r="E544" s="2">
        <f>VLOOKUP(D544,'Background data'!B$2:E$5,4,FALSE)</f>
        <v>64.8</v>
      </c>
      <c r="F544" s="2" t="s">
        <v>11</v>
      </c>
      <c r="G544" s="10">
        <v>45770</v>
      </c>
      <c r="H544" s="2" t="s">
        <v>398</v>
      </c>
      <c r="I544" s="2" t="str">
        <f t="shared" si="13"/>
        <v>Secured</v>
      </c>
      <c r="J544" s="4">
        <f>IF($I544="Secured",(E544*(VLOOKUP(F544,'Background data'!B$8:D$18,2,FALSE))*(365.25*1*10^-6)),0)</f>
        <v>1.0650689999999999E-2</v>
      </c>
      <c r="K544" s="4">
        <f>IF($I544="Secured",(E544*(VLOOKUP(F544,'Background data'!B$8:D$18,3,FALSE))*(365.25*1*10^-6)),0)</f>
        <v>0.11834099999999999</v>
      </c>
      <c r="L544" s="4">
        <f>IF(I544="Secured",(E544*(VLOOKUP(F544,'Background data'!B$8:G$18,4,FALSE))*(365.25*1*10^-6)),0)</f>
        <v>5.3253449999999996E-3</v>
      </c>
      <c r="M544" s="4">
        <f>IF(I544="Secured",(E544*(VLOOKUP(F544,'Background data'!B$8:H$18,5,FALSE))*(365.25*1*10^-6)),0)</f>
        <v>0.21301379999999995</v>
      </c>
    </row>
    <row r="545" spans="1:13" x14ac:dyDescent="0.3">
      <c r="A545" s="2" t="s">
        <v>1261</v>
      </c>
      <c r="B545" s="2" t="s">
        <v>158</v>
      </c>
      <c r="C545" s="17">
        <v>45453</v>
      </c>
      <c r="D545" s="2" t="s">
        <v>5</v>
      </c>
      <c r="E545" s="2">
        <f>VLOOKUP(D545,'Background data'!B$2:E$5,4,FALSE)</f>
        <v>64.8</v>
      </c>
      <c r="F545" s="2" t="s">
        <v>11</v>
      </c>
      <c r="G545" s="10">
        <v>45770</v>
      </c>
      <c r="H545" s="2" t="s">
        <v>398</v>
      </c>
      <c r="I545" s="2" t="str">
        <f t="shared" si="13"/>
        <v>Secured</v>
      </c>
      <c r="J545" s="4">
        <f>IF($I545="Secured",(E545*(VLOOKUP(F545,'Background data'!B$8:D$18,2,FALSE))*(365.25*1*10^-6)),0)</f>
        <v>1.0650689999999999E-2</v>
      </c>
      <c r="K545" s="4">
        <f>IF($I545="Secured",(E545*(VLOOKUP(F545,'Background data'!B$8:D$18,3,FALSE))*(365.25*1*10^-6)),0)</f>
        <v>0.11834099999999999</v>
      </c>
      <c r="L545" s="4">
        <f>IF(I545="Secured",(E545*(VLOOKUP(F545,'Background data'!B$8:G$18,4,FALSE))*(365.25*1*10^-6)),0)</f>
        <v>5.3253449999999996E-3</v>
      </c>
      <c r="M545" s="4">
        <f>IF(I545="Secured",(E545*(VLOOKUP(F545,'Background data'!B$8:H$18,5,FALSE))*(365.25*1*10^-6)),0)</f>
        <v>0.21301379999999995</v>
      </c>
    </row>
    <row r="546" spans="1:13" x14ac:dyDescent="0.3">
      <c r="A546" s="2" t="s">
        <v>1262</v>
      </c>
      <c r="B546" s="2" t="s">
        <v>158</v>
      </c>
      <c r="C546" s="3">
        <v>45449</v>
      </c>
      <c r="D546" s="2" t="s">
        <v>5</v>
      </c>
      <c r="E546" s="2">
        <f>VLOOKUP(D546,'Background data'!B$2:E$5,4,FALSE)</f>
        <v>64.8</v>
      </c>
      <c r="F546" s="2" t="s">
        <v>11</v>
      </c>
      <c r="G546" s="10">
        <v>45770</v>
      </c>
      <c r="H546" s="2" t="s">
        <v>398</v>
      </c>
      <c r="I546" s="2" t="str">
        <f t="shared" si="13"/>
        <v>Secured</v>
      </c>
      <c r="J546" s="4">
        <f>IF($I546="Secured",(E546*(VLOOKUP(F546,'Background data'!B$8:D$18,2,FALSE))*(365.25*1*10^-6)),0)</f>
        <v>1.0650689999999999E-2</v>
      </c>
      <c r="K546" s="4">
        <f>IF($I546="Secured",(E546*(VLOOKUP(F546,'Background data'!B$8:D$18,3,FALSE))*(365.25*1*10^-6)),0)</f>
        <v>0.11834099999999999</v>
      </c>
      <c r="L546" s="4">
        <f>IF(I546="Secured",(E546*(VLOOKUP(F546,'Background data'!B$8:G$18,4,FALSE))*(365.25*1*10^-6)),0)</f>
        <v>5.3253449999999996E-3</v>
      </c>
      <c r="M546" s="4">
        <f>IF(I546="Secured",(E546*(VLOOKUP(F546,'Background data'!B$8:H$18,5,FALSE))*(365.25*1*10^-6)),0)</f>
        <v>0.21301379999999995</v>
      </c>
    </row>
    <row r="547" spans="1:13" x14ac:dyDescent="0.3">
      <c r="A547" s="2" t="s">
        <v>1263</v>
      </c>
      <c r="B547" s="2" t="s">
        <v>158</v>
      </c>
      <c r="C547" s="17">
        <v>45538</v>
      </c>
      <c r="D547" s="2" t="s">
        <v>5</v>
      </c>
      <c r="E547" s="2">
        <f>VLOOKUP(D547,'Background data'!B$2:E$5,4,FALSE)</f>
        <v>64.8</v>
      </c>
      <c r="F547" s="2" t="s">
        <v>11</v>
      </c>
      <c r="G547" s="10">
        <v>45770</v>
      </c>
      <c r="H547" s="2" t="s">
        <v>398</v>
      </c>
      <c r="I547" s="2" t="str">
        <f t="shared" si="13"/>
        <v>Secured</v>
      </c>
      <c r="J547" s="4">
        <f>IF($I547="Secured",(E547*(VLOOKUP(F547,'Background data'!B$8:D$18,2,FALSE))*(365.25*1*10^-6)),0)</f>
        <v>1.0650689999999999E-2</v>
      </c>
      <c r="K547" s="4">
        <f>IF($I547="Secured",(E547*(VLOOKUP(F547,'Background data'!B$8:D$18,3,FALSE))*(365.25*1*10^-6)),0)</f>
        <v>0.11834099999999999</v>
      </c>
      <c r="L547" s="4">
        <f>IF(I547="Secured",(E547*(VLOOKUP(F547,'Background data'!B$8:G$18,4,FALSE))*(365.25*1*10^-6)),0)</f>
        <v>5.3253449999999996E-3</v>
      </c>
      <c r="M547" s="4">
        <f>IF(I547="Secured",(E547*(VLOOKUP(F547,'Background data'!B$8:H$18,5,FALSE))*(365.25*1*10^-6)),0)</f>
        <v>0.21301379999999995</v>
      </c>
    </row>
    <row r="548" spans="1:13" x14ac:dyDescent="0.3">
      <c r="A548" s="21" t="s">
        <v>1264</v>
      </c>
      <c r="B548" s="2" t="s">
        <v>159</v>
      </c>
      <c r="C548" s="17">
        <v>45546</v>
      </c>
      <c r="D548" s="2" t="s">
        <v>5</v>
      </c>
      <c r="E548" s="2">
        <f>VLOOKUP(D548,'Background data'!B$2:E$5,4,FALSE)</f>
        <v>64.8</v>
      </c>
      <c r="F548" s="2" t="s">
        <v>11</v>
      </c>
      <c r="G548" s="10">
        <v>45770</v>
      </c>
      <c r="H548" s="2" t="s">
        <v>398</v>
      </c>
      <c r="I548" s="2" t="str">
        <f t="shared" si="13"/>
        <v>Secured</v>
      </c>
      <c r="J548" s="4">
        <f>IF($I548="Secured",(E548*(VLOOKUP(F548,'Background data'!B$8:D$18,2,FALSE))*(365.25*1*10^-6)),0)</f>
        <v>1.0650689999999999E-2</v>
      </c>
      <c r="K548" s="4">
        <f>IF($I548="Secured",(E548*(VLOOKUP(F548,'Background data'!B$8:D$18,3,FALSE))*(365.25*1*10^-6)),0)</f>
        <v>0.11834099999999999</v>
      </c>
      <c r="L548" s="4">
        <f>IF(I548="Secured",(E548*(VLOOKUP(F548,'Background data'!B$8:G$18,4,FALSE))*(365.25*1*10^-6)),0)</f>
        <v>5.3253449999999996E-3</v>
      </c>
      <c r="M548" s="4">
        <f>IF(I548="Secured",(E548*(VLOOKUP(F548,'Background data'!B$8:H$18,5,FALSE))*(365.25*1*10^-6)),0)</f>
        <v>0.21301379999999995</v>
      </c>
    </row>
    <row r="549" spans="1:13" x14ac:dyDescent="0.3">
      <c r="A549" s="2" t="s">
        <v>1265</v>
      </c>
      <c r="B549" s="2" t="s">
        <v>159</v>
      </c>
      <c r="C549" s="17">
        <v>45455</v>
      </c>
      <c r="D549" s="2" t="s">
        <v>5</v>
      </c>
      <c r="E549" s="2">
        <f>VLOOKUP(D549,'Background data'!B$2:E$5,4,FALSE)</f>
        <v>64.8</v>
      </c>
      <c r="F549" s="2" t="s">
        <v>11</v>
      </c>
      <c r="G549" s="10">
        <v>45770</v>
      </c>
      <c r="H549" s="2" t="s">
        <v>398</v>
      </c>
      <c r="I549" s="2" t="str">
        <f t="shared" si="13"/>
        <v>Secured</v>
      </c>
      <c r="J549" s="4">
        <f>IF($I549="Secured",(E549*(VLOOKUP(F549,'Background data'!B$8:D$18,2,FALSE))*(365.25*1*10^-6)),0)</f>
        <v>1.0650689999999999E-2</v>
      </c>
      <c r="K549" s="4">
        <f>IF($I549="Secured",(E549*(VLOOKUP(F549,'Background data'!B$8:D$18,3,FALSE))*(365.25*1*10^-6)),0)</f>
        <v>0.11834099999999999</v>
      </c>
      <c r="L549" s="4">
        <f>IF(I549="Secured",(E549*(VLOOKUP(F549,'Background data'!B$8:G$18,4,FALSE))*(365.25*1*10^-6)),0)</f>
        <v>5.3253449999999996E-3</v>
      </c>
      <c r="M549" s="4">
        <f>IF(I549="Secured",(E549*(VLOOKUP(F549,'Background data'!B$8:H$18,5,FALSE))*(365.25*1*10^-6)),0)</f>
        <v>0.21301379999999995</v>
      </c>
    </row>
    <row r="550" spans="1:13" x14ac:dyDescent="0.3">
      <c r="A550" s="2" t="s">
        <v>1266</v>
      </c>
      <c r="B550" s="2" t="s">
        <v>159</v>
      </c>
      <c r="C550" s="3">
        <v>45450</v>
      </c>
      <c r="D550" s="2" t="s">
        <v>5</v>
      </c>
      <c r="E550" s="2">
        <f>VLOOKUP(D550,'Background data'!B$2:E$5,4,FALSE)</f>
        <v>64.8</v>
      </c>
      <c r="F550" s="2" t="s">
        <v>11</v>
      </c>
      <c r="G550" s="10">
        <v>45770</v>
      </c>
      <c r="H550" s="2" t="s">
        <v>398</v>
      </c>
      <c r="I550" s="2" t="str">
        <f t="shared" si="13"/>
        <v>Secured</v>
      </c>
      <c r="J550" s="4">
        <f>IF($I550="Secured",(E550*(VLOOKUP(F550,'Background data'!B$8:D$18,2,FALSE))*(365.25*1*10^-6)),0)</f>
        <v>1.0650689999999999E-2</v>
      </c>
      <c r="K550" s="4">
        <f>IF($I550="Secured",(E550*(VLOOKUP(F550,'Background data'!B$8:D$18,3,FALSE))*(365.25*1*10^-6)),0)</f>
        <v>0.11834099999999999</v>
      </c>
      <c r="L550" s="4">
        <f>IF(I550="Secured",(E550*(VLOOKUP(F550,'Background data'!B$8:G$18,4,FALSE))*(365.25*1*10^-6)),0)</f>
        <v>5.3253449999999996E-3</v>
      </c>
      <c r="M550" s="4">
        <f>IF(I550="Secured",(E550*(VLOOKUP(F550,'Background data'!B$8:H$18,5,FALSE))*(365.25*1*10^-6)),0)</f>
        <v>0.21301379999999995</v>
      </c>
    </row>
    <row r="551" spans="1:13" x14ac:dyDescent="0.3">
      <c r="A551" s="2" t="s">
        <v>1267</v>
      </c>
      <c r="B551" s="2" t="s">
        <v>159</v>
      </c>
      <c r="C551" s="3">
        <v>45449</v>
      </c>
      <c r="D551" s="2" t="s">
        <v>5</v>
      </c>
      <c r="E551" s="2">
        <f>VLOOKUP(D551,'Background data'!B$2:E$5,4,FALSE)</f>
        <v>64.8</v>
      </c>
      <c r="F551" s="2" t="s">
        <v>11</v>
      </c>
      <c r="G551" s="10">
        <v>45770</v>
      </c>
      <c r="H551" s="2" t="s">
        <v>398</v>
      </c>
      <c r="I551" s="2" t="str">
        <f t="shared" si="13"/>
        <v>Secured</v>
      </c>
      <c r="J551" s="4">
        <f>IF($I551="Secured",(E551*(VLOOKUP(F551,'Background data'!B$8:D$18,2,FALSE))*(365.25*1*10^-6)),0)</f>
        <v>1.0650689999999999E-2</v>
      </c>
      <c r="K551" s="4">
        <f>IF($I551="Secured",(E551*(VLOOKUP(F551,'Background data'!B$8:D$18,3,FALSE))*(365.25*1*10^-6)),0)</f>
        <v>0.11834099999999999</v>
      </c>
      <c r="L551" s="4">
        <f>IF(I551="Secured",(E551*(VLOOKUP(F551,'Background data'!B$8:G$18,4,FALSE))*(365.25*1*10^-6)),0)</f>
        <v>5.3253449999999996E-3</v>
      </c>
      <c r="M551" s="4">
        <f>IF(I551="Secured",(E551*(VLOOKUP(F551,'Background data'!B$8:H$18,5,FALSE))*(365.25*1*10^-6)),0)</f>
        <v>0.21301379999999995</v>
      </c>
    </row>
    <row r="552" spans="1:13" x14ac:dyDescent="0.3">
      <c r="A552" s="2" t="s">
        <v>1268</v>
      </c>
      <c r="B552" s="2" t="s">
        <v>159</v>
      </c>
      <c r="C552" s="3">
        <v>45450</v>
      </c>
      <c r="D552" s="2" t="s">
        <v>5</v>
      </c>
      <c r="E552" s="2">
        <f>VLOOKUP(D552,'Background data'!B$2:E$5,4,FALSE)</f>
        <v>64.8</v>
      </c>
      <c r="F552" s="2" t="s">
        <v>11</v>
      </c>
      <c r="G552" s="10">
        <v>45770</v>
      </c>
      <c r="H552" s="2" t="s">
        <v>398</v>
      </c>
      <c r="I552" s="2" t="str">
        <f t="shared" si="13"/>
        <v>Secured</v>
      </c>
      <c r="J552" s="4">
        <f>IF($I552="Secured",(E552*(VLOOKUP(F552,'Background data'!B$8:D$18,2,FALSE))*(365.25*1*10^-6)),0)</f>
        <v>1.0650689999999999E-2</v>
      </c>
      <c r="K552" s="4">
        <f>IF($I552="Secured",(E552*(VLOOKUP(F552,'Background data'!B$8:D$18,3,FALSE))*(365.25*1*10^-6)),0)</f>
        <v>0.11834099999999999</v>
      </c>
      <c r="L552" s="4">
        <f>IF(I552="Secured",(E552*(VLOOKUP(F552,'Background data'!B$8:G$18,4,FALSE))*(365.25*1*10^-6)),0)</f>
        <v>5.3253449999999996E-3</v>
      </c>
      <c r="M552" s="4">
        <f>IF(I552="Secured",(E552*(VLOOKUP(F552,'Background data'!B$8:H$18,5,FALSE))*(365.25*1*10^-6)),0)</f>
        <v>0.21301379999999995</v>
      </c>
    </row>
    <row r="553" spans="1:13" x14ac:dyDescent="0.3">
      <c r="A553" s="2" t="s">
        <v>1269</v>
      </c>
      <c r="B553" s="2" t="s">
        <v>159</v>
      </c>
      <c r="C553" s="17">
        <v>45455</v>
      </c>
      <c r="D553" s="2" t="s">
        <v>5</v>
      </c>
      <c r="E553" s="2">
        <f>VLOOKUP(D553,'Background data'!B$2:E$5,4,FALSE)</f>
        <v>64.8</v>
      </c>
      <c r="F553" s="2" t="s">
        <v>11</v>
      </c>
      <c r="G553" s="10">
        <v>45770</v>
      </c>
      <c r="H553" s="2" t="s">
        <v>398</v>
      </c>
      <c r="I553" s="2" t="str">
        <f t="shared" si="13"/>
        <v>Secured</v>
      </c>
      <c r="J553" s="4">
        <f>IF($I553="Secured",(E553*(VLOOKUP(F553,'Background data'!B$8:D$18,2,FALSE))*(365.25*1*10^-6)),0)</f>
        <v>1.0650689999999999E-2</v>
      </c>
      <c r="K553" s="4">
        <f>IF($I553="Secured",(E553*(VLOOKUP(F553,'Background data'!B$8:D$18,3,FALSE))*(365.25*1*10^-6)),0)</f>
        <v>0.11834099999999999</v>
      </c>
      <c r="L553" s="4">
        <f>IF(I553="Secured",(E553*(VLOOKUP(F553,'Background data'!B$8:G$18,4,FALSE))*(365.25*1*10^-6)),0)</f>
        <v>5.3253449999999996E-3</v>
      </c>
      <c r="M553" s="4">
        <f>IF(I553="Secured",(E553*(VLOOKUP(F553,'Background data'!B$8:H$18,5,FALSE))*(365.25*1*10^-6)),0)</f>
        <v>0.21301379999999995</v>
      </c>
    </row>
    <row r="554" spans="1:13" x14ac:dyDescent="0.3">
      <c r="A554" s="21" t="s">
        <v>1270</v>
      </c>
      <c r="B554" s="2" t="s">
        <v>159</v>
      </c>
      <c r="C554" s="17">
        <v>45546</v>
      </c>
      <c r="D554" s="2" t="s">
        <v>5</v>
      </c>
      <c r="E554" s="2">
        <f>VLOOKUP(D554,'Background data'!B$2:E$5,4,FALSE)</f>
        <v>64.8</v>
      </c>
      <c r="F554" s="2" t="s">
        <v>11</v>
      </c>
      <c r="G554" s="10">
        <v>45770</v>
      </c>
      <c r="H554" s="2" t="s">
        <v>398</v>
      </c>
      <c r="I554" s="2" t="str">
        <f t="shared" si="13"/>
        <v>Secured</v>
      </c>
      <c r="J554" s="4">
        <f>IF($I554="Secured",(E554*(VLOOKUP(F554,'Background data'!B$8:D$18,2,FALSE))*(365.25*1*10^-6)),0)</f>
        <v>1.0650689999999999E-2</v>
      </c>
      <c r="K554" s="4">
        <f>IF($I554="Secured",(E554*(VLOOKUP(F554,'Background data'!B$8:D$18,3,FALSE))*(365.25*1*10^-6)),0)</f>
        <v>0.11834099999999999</v>
      </c>
      <c r="L554" s="4">
        <f>IF(I554="Secured",(E554*(VLOOKUP(F554,'Background data'!B$8:G$18,4,FALSE))*(365.25*1*10^-6)),0)</f>
        <v>5.3253449999999996E-3</v>
      </c>
      <c r="M554" s="4">
        <f>IF(I554="Secured",(E554*(VLOOKUP(F554,'Background data'!B$8:H$18,5,FALSE))*(365.25*1*10^-6)),0)</f>
        <v>0.21301379999999995</v>
      </c>
    </row>
    <row r="555" spans="1:13" x14ac:dyDescent="0.3">
      <c r="A555" s="2" t="s">
        <v>1271</v>
      </c>
      <c r="B555" s="2" t="s">
        <v>159</v>
      </c>
      <c r="C555" s="3">
        <v>45449</v>
      </c>
      <c r="D555" s="2" t="s">
        <v>5</v>
      </c>
      <c r="E555" s="2">
        <f>VLOOKUP(D555,'Background data'!B$2:E$5,4,FALSE)</f>
        <v>64.8</v>
      </c>
      <c r="F555" s="2" t="s">
        <v>11</v>
      </c>
      <c r="G555" s="10">
        <v>45770</v>
      </c>
      <c r="H555" s="2" t="s">
        <v>398</v>
      </c>
      <c r="I555" s="2" t="str">
        <f t="shared" si="13"/>
        <v>Secured</v>
      </c>
      <c r="J555" s="4">
        <f>IF($I555="Secured",(E555*(VLOOKUP(F555,'Background data'!B$8:D$18,2,FALSE))*(365.25*1*10^-6)),0)</f>
        <v>1.0650689999999999E-2</v>
      </c>
      <c r="K555" s="4">
        <f>IF($I555="Secured",(E555*(VLOOKUP(F555,'Background data'!B$8:D$18,3,FALSE))*(365.25*1*10^-6)),0)</f>
        <v>0.11834099999999999</v>
      </c>
      <c r="L555" s="4">
        <f>IF(I555="Secured",(E555*(VLOOKUP(F555,'Background data'!B$8:G$18,4,FALSE))*(365.25*1*10^-6)),0)</f>
        <v>5.3253449999999996E-3</v>
      </c>
      <c r="M555" s="4">
        <f>IF(I555="Secured",(E555*(VLOOKUP(F555,'Background data'!B$8:H$18,5,FALSE))*(365.25*1*10^-6)),0)</f>
        <v>0.21301379999999995</v>
      </c>
    </row>
    <row r="556" spans="1:13" x14ac:dyDescent="0.3">
      <c r="A556" s="2" t="s">
        <v>1272</v>
      </c>
      <c r="B556" s="2" t="s">
        <v>160</v>
      </c>
      <c r="C556" s="17">
        <v>45454</v>
      </c>
      <c r="D556" s="2" t="s">
        <v>5</v>
      </c>
      <c r="E556" s="2">
        <f>VLOOKUP(D556,'Background data'!B$2:E$5,4,FALSE)</f>
        <v>64.8</v>
      </c>
      <c r="F556" s="2" t="s">
        <v>11</v>
      </c>
      <c r="G556" s="10">
        <v>45770</v>
      </c>
      <c r="H556" s="2" t="s">
        <v>398</v>
      </c>
      <c r="I556" s="2" t="str">
        <f t="shared" si="13"/>
        <v>Secured</v>
      </c>
      <c r="J556" s="4">
        <f>IF($I556="Secured",(E556*(VLOOKUP(F556,'Background data'!B$8:D$18,2,FALSE))*(365.25*1*10^-6)),0)</f>
        <v>1.0650689999999999E-2</v>
      </c>
      <c r="K556" s="4">
        <f>IF($I556="Secured",(E556*(VLOOKUP(F556,'Background data'!B$8:D$18,3,FALSE))*(365.25*1*10^-6)),0)</f>
        <v>0.11834099999999999</v>
      </c>
      <c r="L556" s="4">
        <f>IF(I556="Secured",(E556*(VLOOKUP(F556,'Background data'!B$8:G$18,4,FALSE))*(365.25*1*10^-6)),0)</f>
        <v>5.3253449999999996E-3</v>
      </c>
      <c r="M556" s="4">
        <f>IF(I556="Secured",(E556*(VLOOKUP(F556,'Background data'!B$8:H$18,5,FALSE))*(365.25*1*10^-6)),0)</f>
        <v>0.21301379999999995</v>
      </c>
    </row>
    <row r="557" spans="1:13" x14ac:dyDescent="0.3">
      <c r="A557" s="2" t="s">
        <v>1273</v>
      </c>
      <c r="B557" s="2" t="s">
        <v>160</v>
      </c>
      <c r="C557" s="17">
        <v>45534</v>
      </c>
      <c r="D557" s="2" t="s">
        <v>5</v>
      </c>
      <c r="E557" s="2">
        <f>VLOOKUP(D557,'Background data'!B$2:E$5,4,FALSE)</f>
        <v>64.8</v>
      </c>
      <c r="F557" s="2" t="s">
        <v>11</v>
      </c>
      <c r="G557" s="10">
        <v>45770</v>
      </c>
      <c r="H557" s="2" t="s">
        <v>398</v>
      </c>
      <c r="I557" s="2" t="str">
        <f t="shared" ref="I557:I608" si="14">IF(G557="","Not secured","Secured")</f>
        <v>Secured</v>
      </c>
      <c r="J557" s="4">
        <f>IF($I557="Secured",(E557*(VLOOKUP(F557,'Background data'!B$8:D$18,2,FALSE))*(365.25*1*10^-6)),0)</f>
        <v>1.0650689999999999E-2</v>
      </c>
      <c r="K557" s="4">
        <f>IF($I557="Secured",(E557*(VLOOKUP(F557,'Background data'!B$8:D$18,3,FALSE))*(365.25*1*10^-6)),0)</f>
        <v>0.11834099999999999</v>
      </c>
      <c r="L557" s="4">
        <f>IF(I557="Secured",(E557*(VLOOKUP(F557,'Background data'!B$8:G$18,4,FALSE))*(365.25*1*10^-6)),0)</f>
        <v>5.3253449999999996E-3</v>
      </c>
      <c r="M557" s="4">
        <f>IF(I557="Secured",(E557*(VLOOKUP(F557,'Background data'!B$8:H$18,5,FALSE))*(365.25*1*10^-6)),0)</f>
        <v>0.21301379999999995</v>
      </c>
    </row>
    <row r="558" spans="1:13" x14ac:dyDescent="0.3">
      <c r="A558" s="2" t="s">
        <v>1274</v>
      </c>
      <c r="B558" s="2" t="s">
        <v>160</v>
      </c>
      <c r="C558" s="3">
        <v>45449</v>
      </c>
      <c r="D558" s="2" t="s">
        <v>5</v>
      </c>
      <c r="E558" s="2">
        <f>VLOOKUP(D558,'Background data'!B$2:E$5,4,FALSE)</f>
        <v>64.8</v>
      </c>
      <c r="F558" s="2" t="s">
        <v>11</v>
      </c>
      <c r="G558" s="10">
        <v>45770</v>
      </c>
      <c r="H558" s="2" t="s">
        <v>398</v>
      </c>
      <c r="I558" s="2" t="str">
        <f t="shared" si="14"/>
        <v>Secured</v>
      </c>
      <c r="J558" s="4">
        <f>IF($I558="Secured",(E558*(VLOOKUP(F558,'Background data'!B$8:D$18,2,FALSE))*(365.25*1*10^-6)),0)</f>
        <v>1.0650689999999999E-2</v>
      </c>
      <c r="K558" s="4">
        <f>IF($I558="Secured",(E558*(VLOOKUP(F558,'Background data'!B$8:D$18,3,FALSE))*(365.25*1*10^-6)),0)</f>
        <v>0.11834099999999999</v>
      </c>
      <c r="L558" s="4">
        <f>IF(I558="Secured",(E558*(VLOOKUP(F558,'Background data'!B$8:G$18,4,FALSE))*(365.25*1*10^-6)),0)</f>
        <v>5.3253449999999996E-3</v>
      </c>
      <c r="M558" s="4">
        <f>IF(I558="Secured",(E558*(VLOOKUP(F558,'Background data'!B$8:H$18,5,FALSE))*(365.25*1*10^-6)),0)</f>
        <v>0.21301379999999995</v>
      </c>
    </row>
    <row r="559" spans="1:13" x14ac:dyDescent="0.3">
      <c r="A559" s="2" t="s">
        <v>1275</v>
      </c>
      <c r="B559" s="2" t="s">
        <v>160</v>
      </c>
      <c r="C559" s="3">
        <v>45449</v>
      </c>
      <c r="D559" s="2" t="s">
        <v>5</v>
      </c>
      <c r="E559" s="2">
        <f>VLOOKUP(D559,'Background data'!B$2:E$5,4,FALSE)</f>
        <v>64.8</v>
      </c>
      <c r="F559" s="2" t="s">
        <v>11</v>
      </c>
      <c r="G559" s="10">
        <v>45770</v>
      </c>
      <c r="H559" s="2" t="s">
        <v>398</v>
      </c>
      <c r="I559" s="2" t="str">
        <f t="shared" si="14"/>
        <v>Secured</v>
      </c>
      <c r="J559" s="4">
        <f>IF($I559="Secured",(E559*(VLOOKUP(F559,'Background data'!B$8:D$18,2,FALSE))*(365.25*1*10^-6)),0)</f>
        <v>1.0650689999999999E-2</v>
      </c>
      <c r="K559" s="4">
        <f>IF($I559="Secured",(E559*(VLOOKUP(F559,'Background data'!B$8:D$18,3,FALSE))*(365.25*1*10^-6)),0)</f>
        <v>0.11834099999999999</v>
      </c>
      <c r="L559" s="4">
        <f>IF(I559="Secured",(E559*(VLOOKUP(F559,'Background data'!B$8:G$18,4,FALSE))*(365.25*1*10^-6)),0)</f>
        <v>5.3253449999999996E-3</v>
      </c>
      <c r="M559" s="4">
        <f>IF(I559="Secured",(E559*(VLOOKUP(F559,'Background data'!B$8:H$18,5,FALSE))*(365.25*1*10^-6)),0)</f>
        <v>0.21301379999999995</v>
      </c>
    </row>
    <row r="560" spans="1:13" x14ac:dyDescent="0.3">
      <c r="A560" s="2" t="s">
        <v>1276</v>
      </c>
      <c r="B560" s="2" t="s">
        <v>160</v>
      </c>
      <c r="C560" s="3">
        <v>45449</v>
      </c>
      <c r="D560" s="2" t="s">
        <v>5</v>
      </c>
      <c r="E560" s="2">
        <f>VLOOKUP(D560,'Background data'!B$2:E$5,4,FALSE)</f>
        <v>64.8</v>
      </c>
      <c r="F560" s="2" t="s">
        <v>11</v>
      </c>
      <c r="G560" s="10">
        <v>45770</v>
      </c>
      <c r="H560" s="2" t="s">
        <v>398</v>
      </c>
      <c r="I560" s="2" t="str">
        <f t="shared" si="14"/>
        <v>Secured</v>
      </c>
      <c r="J560" s="4">
        <f>IF($I560="Secured",(E560*(VLOOKUP(F560,'Background data'!B$8:D$18,2,FALSE))*(365.25*1*10^-6)),0)</f>
        <v>1.0650689999999999E-2</v>
      </c>
      <c r="K560" s="4">
        <f>IF($I560="Secured",(E560*(VLOOKUP(F560,'Background data'!B$8:D$18,3,FALSE))*(365.25*1*10^-6)),0)</f>
        <v>0.11834099999999999</v>
      </c>
      <c r="L560" s="4">
        <f>IF(I560="Secured",(E560*(VLOOKUP(F560,'Background data'!B$8:G$18,4,FALSE))*(365.25*1*10^-6)),0)</f>
        <v>5.3253449999999996E-3</v>
      </c>
      <c r="M560" s="4">
        <f>IF(I560="Secured",(E560*(VLOOKUP(F560,'Background data'!B$8:H$18,5,FALSE))*(365.25*1*10^-6)),0)</f>
        <v>0.21301379999999995</v>
      </c>
    </row>
    <row r="561" spans="1:13" x14ac:dyDescent="0.3">
      <c r="A561" s="2" t="s">
        <v>1277</v>
      </c>
      <c r="B561" s="2" t="s">
        <v>160</v>
      </c>
      <c r="C561" s="17">
        <v>45454</v>
      </c>
      <c r="D561" s="2" t="s">
        <v>5</v>
      </c>
      <c r="E561" s="2">
        <f>VLOOKUP(D561,'Background data'!B$2:E$5,4,FALSE)</f>
        <v>64.8</v>
      </c>
      <c r="F561" s="2" t="s">
        <v>11</v>
      </c>
      <c r="G561" s="10">
        <v>45770</v>
      </c>
      <c r="H561" s="2" t="s">
        <v>398</v>
      </c>
      <c r="I561" s="2" t="str">
        <f t="shared" si="14"/>
        <v>Secured</v>
      </c>
      <c r="J561" s="4">
        <f>IF($I561="Secured",(E561*(VLOOKUP(F561,'Background data'!B$8:D$18,2,FALSE))*(365.25*1*10^-6)),0)</f>
        <v>1.0650689999999999E-2</v>
      </c>
      <c r="K561" s="4">
        <f>IF($I561="Secured",(E561*(VLOOKUP(F561,'Background data'!B$8:D$18,3,FALSE))*(365.25*1*10^-6)),0)</f>
        <v>0.11834099999999999</v>
      </c>
      <c r="L561" s="4">
        <f>IF(I561="Secured",(E561*(VLOOKUP(F561,'Background data'!B$8:G$18,4,FALSE))*(365.25*1*10^-6)),0)</f>
        <v>5.3253449999999996E-3</v>
      </c>
      <c r="M561" s="4">
        <f>IF(I561="Secured",(E561*(VLOOKUP(F561,'Background data'!B$8:H$18,5,FALSE))*(365.25*1*10^-6)),0)</f>
        <v>0.21301379999999995</v>
      </c>
    </row>
    <row r="562" spans="1:13" x14ac:dyDescent="0.3">
      <c r="A562" s="2" t="s">
        <v>1278</v>
      </c>
      <c r="B562" s="2" t="s">
        <v>161</v>
      </c>
      <c r="C562" s="3">
        <v>45448</v>
      </c>
      <c r="D562" s="2" t="s">
        <v>5</v>
      </c>
      <c r="E562" s="2">
        <f>VLOOKUP(D562,'Background data'!B$2:E$5,4,FALSE)</f>
        <v>64.8</v>
      </c>
      <c r="F562" s="2" t="s">
        <v>11</v>
      </c>
      <c r="G562" s="10">
        <v>45770</v>
      </c>
      <c r="H562" s="2" t="s">
        <v>398</v>
      </c>
      <c r="I562" s="2" t="str">
        <f t="shared" si="14"/>
        <v>Secured</v>
      </c>
      <c r="J562" s="4">
        <f>IF($I562="Secured",(E562*(VLOOKUP(F562,'Background data'!B$8:D$18,2,FALSE))*(365.25*1*10^-6)),0)</f>
        <v>1.0650689999999999E-2</v>
      </c>
      <c r="K562" s="4">
        <f>IF($I562="Secured",(E562*(VLOOKUP(F562,'Background data'!B$8:D$18,3,FALSE))*(365.25*1*10^-6)),0)</f>
        <v>0.11834099999999999</v>
      </c>
      <c r="L562" s="4">
        <f>IF(I562="Secured",(E562*(VLOOKUP(F562,'Background data'!B$8:G$18,4,FALSE))*(365.25*1*10^-6)),0)</f>
        <v>5.3253449999999996E-3</v>
      </c>
      <c r="M562" s="4">
        <f>IF(I562="Secured",(E562*(VLOOKUP(F562,'Background data'!B$8:H$18,5,FALSE))*(365.25*1*10^-6)),0)</f>
        <v>0.21301379999999995</v>
      </c>
    </row>
    <row r="563" spans="1:13" x14ac:dyDescent="0.3">
      <c r="A563" s="2" t="s">
        <v>1279</v>
      </c>
      <c r="B563" s="2" t="s">
        <v>161</v>
      </c>
      <c r="C563" s="3">
        <v>45450</v>
      </c>
      <c r="D563" s="2" t="s">
        <v>5</v>
      </c>
      <c r="E563" s="2">
        <f>VLOOKUP(D563,'Background data'!B$2:E$5,4,FALSE)</f>
        <v>64.8</v>
      </c>
      <c r="F563" s="2" t="s">
        <v>11</v>
      </c>
      <c r="G563" s="10">
        <v>45770</v>
      </c>
      <c r="H563" s="2" t="s">
        <v>398</v>
      </c>
      <c r="I563" s="2" t="str">
        <f t="shared" si="14"/>
        <v>Secured</v>
      </c>
      <c r="J563" s="4">
        <f>IF($I563="Secured",(E563*(VLOOKUP(F563,'Background data'!B$8:D$18,2,FALSE))*(365.25*1*10^-6)),0)</f>
        <v>1.0650689999999999E-2</v>
      </c>
      <c r="K563" s="4">
        <f>IF($I563="Secured",(E563*(VLOOKUP(F563,'Background data'!B$8:D$18,3,FALSE))*(365.25*1*10^-6)),0)</f>
        <v>0.11834099999999999</v>
      </c>
      <c r="L563" s="4">
        <f>IF(I563="Secured",(E563*(VLOOKUP(F563,'Background data'!B$8:G$18,4,FALSE))*(365.25*1*10^-6)),0)</f>
        <v>5.3253449999999996E-3</v>
      </c>
      <c r="M563" s="4">
        <f>IF(I563="Secured",(E563*(VLOOKUP(F563,'Background data'!B$8:H$18,5,FALSE))*(365.25*1*10^-6)),0)</f>
        <v>0.21301379999999995</v>
      </c>
    </row>
    <row r="564" spans="1:13" x14ac:dyDescent="0.3">
      <c r="A564" s="2" t="s">
        <v>1858</v>
      </c>
      <c r="B564" s="2" t="s">
        <v>161</v>
      </c>
      <c r="C564" s="17">
        <v>45547</v>
      </c>
      <c r="D564" s="2" t="s">
        <v>5</v>
      </c>
      <c r="E564" s="2">
        <f>VLOOKUP(D564,'Background data'!B$2:E$5,4,FALSE)</f>
        <v>64.8</v>
      </c>
      <c r="F564" s="2" t="s">
        <v>11</v>
      </c>
      <c r="G564" s="10">
        <v>45770</v>
      </c>
      <c r="H564" s="2" t="s">
        <v>398</v>
      </c>
      <c r="I564" s="2" t="str">
        <f t="shared" si="14"/>
        <v>Secured</v>
      </c>
      <c r="J564" s="4">
        <f>IF($I564="Secured",(E564*(VLOOKUP(F564,'Background data'!B$8:D$18,2,FALSE))*(365.25*1*10^-6)),0)</f>
        <v>1.0650689999999999E-2</v>
      </c>
      <c r="K564" s="4">
        <f>IF($I564="Secured",(E564*(VLOOKUP(F564,'Background data'!B$8:D$18,3,FALSE))*(365.25*1*10^-6)),0)</f>
        <v>0.11834099999999999</v>
      </c>
      <c r="L564" s="4">
        <f>IF(I564="Secured",(E564*(VLOOKUP(F564,'Background data'!B$8:G$18,4,FALSE))*(365.25*1*10^-6)),0)</f>
        <v>5.3253449999999996E-3</v>
      </c>
      <c r="M564" s="4">
        <f>IF(I564="Secured",(E564*(VLOOKUP(F564,'Background data'!B$8:H$18,5,FALSE))*(365.25*1*10^-6)),0)</f>
        <v>0.21301379999999995</v>
      </c>
    </row>
    <row r="565" spans="1:13" x14ac:dyDescent="0.3">
      <c r="A565" s="2" t="s">
        <v>1280</v>
      </c>
      <c r="B565" s="2" t="s">
        <v>161</v>
      </c>
      <c r="C565" s="3">
        <v>45450</v>
      </c>
      <c r="D565" s="2" t="s">
        <v>5</v>
      </c>
      <c r="E565" s="2">
        <f>VLOOKUP(D565,'Background data'!B$2:E$5,4,FALSE)</f>
        <v>64.8</v>
      </c>
      <c r="F565" s="2" t="s">
        <v>11</v>
      </c>
      <c r="G565" s="10">
        <v>45770</v>
      </c>
      <c r="H565" s="2" t="s">
        <v>398</v>
      </c>
      <c r="I565" s="2" t="str">
        <f t="shared" si="14"/>
        <v>Secured</v>
      </c>
      <c r="J565" s="4">
        <f>IF($I565="Secured",(E565*(VLOOKUP(F565,'Background data'!B$8:D$18,2,FALSE))*(365.25*1*10^-6)),0)</f>
        <v>1.0650689999999999E-2</v>
      </c>
      <c r="K565" s="4">
        <f>IF($I565="Secured",(E565*(VLOOKUP(F565,'Background data'!B$8:D$18,3,FALSE))*(365.25*1*10^-6)),0)</f>
        <v>0.11834099999999999</v>
      </c>
      <c r="L565" s="4">
        <f>IF(I565="Secured",(E565*(VLOOKUP(F565,'Background data'!B$8:G$18,4,FALSE))*(365.25*1*10^-6)),0)</f>
        <v>5.3253449999999996E-3</v>
      </c>
      <c r="M565" s="4">
        <f>IF(I565="Secured",(E565*(VLOOKUP(F565,'Background data'!B$8:H$18,5,FALSE))*(365.25*1*10^-6)),0)</f>
        <v>0.21301379999999995</v>
      </c>
    </row>
    <row r="566" spans="1:13" x14ac:dyDescent="0.3">
      <c r="A566" s="2" t="s">
        <v>1281</v>
      </c>
      <c r="B566" s="2" t="s">
        <v>161</v>
      </c>
      <c r="C566" s="3">
        <v>45448</v>
      </c>
      <c r="D566" s="2" t="s">
        <v>5</v>
      </c>
      <c r="E566" s="2">
        <f>VLOOKUP(D566,'Background data'!B$2:E$5,4,FALSE)</f>
        <v>64.8</v>
      </c>
      <c r="F566" s="2" t="s">
        <v>11</v>
      </c>
      <c r="G566" s="10">
        <v>45770</v>
      </c>
      <c r="H566" s="2" t="s">
        <v>398</v>
      </c>
      <c r="I566" s="2" t="str">
        <f t="shared" si="14"/>
        <v>Secured</v>
      </c>
      <c r="J566" s="4">
        <f>IF($I566="Secured",(E566*(VLOOKUP(F566,'Background data'!B$8:D$18,2,FALSE))*(365.25*1*10^-6)),0)</f>
        <v>1.0650689999999999E-2</v>
      </c>
      <c r="K566" s="4">
        <f>IF($I566="Secured",(E566*(VLOOKUP(F566,'Background data'!B$8:D$18,3,FALSE))*(365.25*1*10^-6)),0)</f>
        <v>0.11834099999999999</v>
      </c>
      <c r="L566" s="4">
        <f>IF(I566="Secured",(E566*(VLOOKUP(F566,'Background data'!B$8:G$18,4,FALSE))*(365.25*1*10^-6)),0)</f>
        <v>5.3253449999999996E-3</v>
      </c>
      <c r="M566" s="4">
        <f>IF(I566="Secured",(E566*(VLOOKUP(F566,'Background data'!B$8:H$18,5,FALSE))*(365.25*1*10^-6)),0)</f>
        <v>0.21301379999999995</v>
      </c>
    </row>
    <row r="567" spans="1:13" x14ac:dyDescent="0.3">
      <c r="A567" s="2" t="s">
        <v>1282</v>
      </c>
      <c r="B567" s="2" t="s">
        <v>162</v>
      </c>
      <c r="C567" s="3">
        <v>45449</v>
      </c>
      <c r="D567" s="2" t="s">
        <v>5</v>
      </c>
      <c r="E567" s="2">
        <f>VLOOKUP(D567,'Background data'!B$2:E$5,4,FALSE)</f>
        <v>64.8</v>
      </c>
      <c r="F567" s="2" t="s">
        <v>11</v>
      </c>
      <c r="G567" s="10">
        <v>45770</v>
      </c>
      <c r="H567" s="2" t="s">
        <v>398</v>
      </c>
      <c r="I567" s="2" t="str">
        <f t="shared" si="14"/>
        <v>Secured</v>
      </c>
      <c r="J567" s="4">
        <f>IF($I567="Secured",(E567*(VLOOKUP(F567,'Background data'!B$8:D$18,2,FALSE))*(365.25*1*10^-6)),0)</f>
        <v>1.0650689999999999E-2</v>
      </c>
      <c r="K567" s="4">
        <f>IF($I567="Secured",(E567*(VLOOKUP(F567,'Background data'!B$8:D$18,3,FALSE))*(365.25*1*10^-6)),0)</f>
        <v>0.11834099999999999</v>
      </c>
      <c r="L567" s="4">
        <f>IF(I567="Secured",(E567*(VLOOKUP(F567,'Background data'!B$8:G$18,4,FALSE))*(365.25*1*10^-6)),0)</f>
        <v>5.3253449999999996E-3</v>
      </c>
      <c r="M567" s="4">
        <f>IF(I567="Secured",(E567*(VLOOKUP(F567,'Background data'!B$8:H$18,5,FALSE))*(365.25*1*10^-6)),0)</f>
        <v>0.21301379999999995</v>
      </c>
    </row>
    <row r="568" spans="1:13" x14ac:dyDescent="0.3">
      <c r="A568" s="2" t="s">
        <v>1283</v>
      </c>
      <c r="B568" s="2" t="s">
        <v>162</v>
      </c>
      <c r="C568" s="3">
        <v>45449</v>
      </c>
      <c r="D568" s="2" t="s">
        <v>5</v>
      </c>
      <c r="E568" s="2">
        <f>VLOOKUP(D568,'Background data'!B$2:E$5,4,FALSE)</f>
        <v>64.8</v>
      </c>
      <c r="F568" s="2" t="s">
        <v>11</v>
      </c>
      <c r="G568" s="10">
        <v>45770</v>
      </c>
      <c r="H568" s="2" t="s">
        <v>398</v>
      </c>
      <c r="I568" s="2" t="str">
        <f t="shared" si="14"/>
        <v>Secured</v>
      </c>
      <c r="J568" s="4">
        <f>IF($I568="Secured",(E568*(VLOOKUP(F568,'Background data'!B$8:D$18,2,FALSE))*(365.25*1*10^-6)),0)</f>
        <v>1.0650689999999999E-2</v>
      </c>
      <c r="K568" s="4">
        <f>IF($I568="Secured",(E568*(VLOOKUP(F568,'Background data'!B$8:D$18,3,FALSE))*(365.25*1*10^-6)),0)</f>
        <v>0.11834099999999999</v>
      </c>
      <c r="L568" s="4">
        <f>IF(I568="Secured",(E568*(VLOOKUP(F568,'Background data'!B$8:G$18,4,FALSE))*(365.25*1*10^-6)),0)</f>
        <v>5.3253449999999996E-3</v>
      </c>
      <c r="M568" s="4">
        <f>IF(I568="Secured",(E568*(VLOOKUP(F568,'Background data'!B$8:H$18,5,FALSE))*(365.25*1*10^-6)),0)</f>
        <v>0.21301379999999995</v>
      </c>
    </row>
    <row r="569" spans="1:13" x14ac:dyDescent="0.3">
      <c r="A569" s="2" t="s">
        <v>1284</v>
      </c>
      <c r="B569" s="2" t="s">
        <v>162</v>
      </c>
      <c r="C569" s="3">
        <v>45449</v>
      </c>
      <c r="D569" s="2" t="s">
        <v>5</v>
      </c>
      <c r="E569" s="2">
        <f>VLOOKUP(D569,'Background data'!B$2:E$5,4,FALSE)</f>
        <v>64.8</v>
      </c>
      <c r="F569" s="2" t="s">
        <v>11</v>
      </c>
      <c r="G569" s="10">
        <v>45770</v>
      </c>
      <c r="H569" s="2" t="s">
        <v>398</v>
      </c>
      <c r="I569" s="2" t="str">
        <f t="shared" si="14"/>
        <v>Secured</v>
      </c>
      <c r="J569" s="4">
        <f>IF($I569="Secured",(E569*(VLOOKUP(F569,'Background data'!B$8:D$18,2,FALSE))*(365.25*1*10^-6)),0)</f>
        <v>1.0650689999999999E-2</v>
      </c>
      <c r="K569" s="4">
        <f>IF($I569="Secured",(E569*(VLOOKUP(F569,'Background data'!B$8:D$18,3,FALSE))*(365.25*1*10^-6)),0)</f>
        <v>0.11834099999999999</v>
      </c>
      <c r="L569" s="4">
        <f>IF(I569="Secured",(E569*(VLOOKUP(F569,'Background data'!B$8:G$18,4,FALSE))*(365.25*1*10^-6)),0)</f>
        <v>5.3253449999999996E-3</v>
      </c>
      <c r="M569" s="4">
        <f>IF(I569="Secured",(E569*(VLOOKUP(F569,'Background data'!B$8:H$18,5,FALSE))*(365.25*1*10^-6)),0)</f>
        <v>0.21301379999999995</v>
      </c>
    </row>
    <row r="570" spans="1:13" x14ac:dyDescent="0.3">
      <c r="A570" s="2" t="s">
        <v>1285</v>
      </c>
      <c r="B570" s="2" t="s">
        <v>162</v>
      </c>
      <c r="C570" s="17">
        <v>45454</v>
      </c>
      <c r="D570" s="2" t="s">
        <v>5</v>
      </c>
      <c r="E570" s="2">
        <f>VLOOKUP(D570,'Background data'!B$2:E$5,4,FALSE)</f>
        <v>64.8</v>
      </c>
      <c r="F570" s="2" t="s">
        <v>11</v>
      </c>
      <c r="G570" s="10">
        <v>45770</v>
      </c>
      <c r="H570" s="2" t="s">
        <v>398</v>
      </c>
      <c r="I570" s="2" t="str">
        <f t="shared" si="14"/>
        <v>Secured</v>
      </c>
      <c r="J570" s="4">
        <f>IF($I570="Secured",(E570*(VLOOKUP(F570,'Background data'!B$8:D$18,2,FALSE))*(365.25*1*10^-6)),0)</f>
        <v>1.0650689999999999E-2</v>
      </c>
      <c r="K570" s="4">
        <f>IF($I570="Secured",(E570*(VLOOKUP(F570,'Background data'!B$8:D$18,3,FALSE))*(365.25*1*10^-6)),0)</f>
        <v>0.11834099999999999</v>
      </c>
      <c r="L570" s="4">
        <f>IF(I570="Secured",(E570*(VLOOKUP(F570,'Background data'!B$8:G$18,4,FALSE))*(365.25*1*10^-6)),0)</f>
        <v>5.3253449999999996E-3</v>
      </c>
      <c r="M570" s="4">
        <f>IF(I570="Secured",(E570*(VLOOKUP(F570,'Background data'!B$8:H$18,5,FALSE))*(365.25*1*10^-6)),0)</f>
        <v>0.21301379999999995</v>
      </c>
    </row>
    <row r="571" spans="1:13" x14ac:dyDescent="0.3">
      <c r="A571" s="2" t="s">
        <v>1286</v>
      </c>
      <c r="B571" s="2" t="s">
        <v>163</v>
      </c>
      <c r="C571" s="17">
        <v>45547</v>
      </c>
      <c r="D571" s="2" t="s">
        <v>5</v>
      </c>
      <c r="E571" s="2">
        <f>VLOOKUP(D571,'Background data'!B$2:E$5,4,FALSE)</f>
        <v>64.8</v>
      </c>
      <c r="F571" s="2" t="s">
        <v>11</v>
      </c>
      <c r="G571" s="10">
        <v>45770</v>
      </c>
      <c r="H571" s="2" t="s">
        <v>398</v>
      </c>
      <c r="I571" s="2" t="str">
        <f t="shared" si="14"/>
        <v>Secured</v>
      </c>
      <c r="J571" s="4">
        <f>IF($I571="Secured",(E571*(VLOOKUP(F571,'Background data'!B$8:D$18,2,FALSE))*(365.25*1*10^-6)),0)</f>
        <v>1.0650689999999999E-2</v>
      </c>
      <c r="K571" s="4">
        <f>IF($I571="Secured",(E571*(VLOOKUP(F571,'Background data'!B$8:D$18,3,FALSE))*(365.25*1*10^-6)),0)</f>
        <v>0.11834099999999999</v>
      </c>
      <c r="L571" s="4">
        <f>IF(I571="Secured",(E571*(VLOOKUP(F571,'Background data'!B$8:G$18,4,FALSE))*(365.25*1*10^-6)),0)</f>
        <v>5.3253449999999996E-3</v>
      </c>
      <c r="M571" s="4">
        <f>IF(I571="Secured",(E571*(VLOOKUP(F571,'Background data'!B$8:H$18,5,FALSE))*(365.25*1*10^-6)),0)</f>
        <v>0.21301379999999995</v>
      </c>
    </row>
    <row r="572" spans="1:13" x14ac:dyDescent="0.3">
      <c r="A572" s="2" t="s">
        <v>1287</v>
      </c>
      <c r="B572" s="2" t="s">
        <v>163</v>
      </c>
      <c r="C572" s="17">
        <v>45453</v>
      </c>
      <c r="D572" s="2" t="s">
        <v>5</v>
      </c>
      <c r="E572" s="2">
        <f>VLOOKUP(D572,'Background data'!B$2:E$5,4,FALSE)</f>
        <v>64.8</v>
      </c>
      <c r="F572" s="2" t="s">
        <v>11</v>
      </c>
      <c r="G572" s="10">
        <v>45770</v>
      </c>
      <c r="H572" s="2" t="s">
        <v>398</v>
      </c>
      <c r="I572" s="2" t="str">
        <f t="shared" si="14"/>
        <v>Secured</v>
      </c>
      <c r="J572" s="4">
        <f>IF($I572="Secured",(E572*(VLOOKUP(F572,'Background data'!B$8:D$18,2,FALSE))*(365.25*1*10^-6)),0)</f>
        <v>1.0650689999999999E-2</v>
      </c>
      <c r="K572" s="4">
        <f>IF($I572="Secured",(E572*(VLOOKUP(F572,'Background data'!B$8:D$18,3,FALSE))*(365.25*1*10^-6)),0)</f>
        <v>0.11834099999999999</v>
      </c>
      <c r="L572" s="4">
        <f>IF(I572="Secured",(E572*(VLOOKUP(F572,'Background data'!B$8:G$18,4,FALSE))*(365.25*1*10^-6)),0)</f>
        <v>5.3253449999999996E-3</v>
      </c>
      <c r="M572" s="4">
        <f>IF(I572="Secured",(E572*(VLOOKUP(F572,'Background data'!B$8:H$18,5,FALSE))*(365.25*1*10^-6)),0)</f>
        <v>0.21301379999999995</v>
      </c>
    </row>
    <row r="573" spans="1:13" x14ac:dyDescent="0.3">
      <c r="A573" s="21" t="s">
        <v>1859</v>
      </c>
      <c r="B573" s="2" t="s">
        <v>163</v>
      </c>
      <c r="C573" s="17">
        <v>45546</v>
      </c>
      <c r="D573" s="2" t="s">
        <v>5</v>
      </c>
      <c r="E573" s="2">
        <f>VLOOKUP(D573,'Background data'!B$2:E$5,4,FALSE)</f>
        <v>64.8</v>
      </c>
      <c r="F573" s="2" t="s">
        <v>11</v>
      </c>
      <c r="G573" s="10">
        <v>45770</v>
      </c>
      <c r="H573" s="2" t="s">
        <v>398</v>
      </c>
      <c r="I573" s="2" t="str">
        <f t="shared" si="14"/>
        <v>Secured</v>
      </c>
      <c r="J573" s="4">
        <f>IF($I573="Secured",(E573*(VLOOKUP(F573,'Background data'!B$8:D$18,2,FALSE))*(365.25*1*10^-6)),0)</f>
        <v>1.0650689999999999E-2</v>
      </c>
      <c r="K573" s="4">
        <f>IF($I573="Secured",(E573*(VLOOKUP(F573,'Background data'!B$8:D$18,3,FALSE))*(365.25*1*10^-6)),0)</f>
        <v>0.11834099999999999</v>
      </c>
      <c r="L573" s="4">
        <f>IF(I573="Secured",(E573*(VLOOKUP(F573,'Background data'!B$8:G$18,4,FALSE))*(365.25*1*10^-6)),0)</f>
        <v>5.3253449999999996E-3</v>
      </c>
      <c r="M573" s="4">
        <f>IF(I573="Secured",(E573*(VLOOKUP(F573,'Background data'!B$8:H$18,5,FALSE))*(365.25*1*10^-6)),0)</f>
        <v>0.21301379999999995</v>
      </c>
    </row>
    <row r="574" spans="1:13" x14ac:dyDescent="0.3">
      <c r="A574" s="2" t="s">
        <v>1288</v>
      </c>
      <c r="B574" s="2" t="s">
        <v>164</v>
      </c>
      <c r="C574" s="17">
        <v>45545</v>
      </c>
      <c r="D574" s="2" t="s">
        <v>5</v>
      </c>
      <c r="E574" s="2">
        <f>VLOOKUP(D574,'Background data'!B$2:E$5,4,FALSE)</f>
        <v>64.8</v>
      </c>
      <c r="F574" s="2" t="s">
        <v>11</v>
      </c>
      <c r="G574" s="10">
        <v>45770</v>
      </c>
      <c r="H574" s="2" t="s">
        <v>398</v>
      </c>
      <c r="I574" s="2" t="str">
        <f t="shared" si="14"/>
        <v>Secured</v>
      </c>
      <c r="J574" s="4">
        <f>IF($I574="Secured",(E574*(VLOOKUP(F574,'Background data'!B$8:D$18,2,FALSE))*(365.25*1*10^-6)),0)</f>
        <v>1.0650689999999999E-2</v>
      </c>
      <c r="K574" s="4">
        <f>IF($I574="Secured",(E574*(VLOOKUP(F574,'Background data'!B$8:D$18,3,FALSE))*(365.25*1*10^-6)),0)</f>
        <v>0.11834099999999999</v>
      </c>
      <c r="L574" s="4">
        <f>IF(I574="Secured",(E574*(VLOOKUP(F574,'Background data'!B$8:G$18,4,FALSE))*(365.25*1*10^-6)),0)</f>
        <v>5.3253449999999996E-3</v>
      </c>
      <c r="M574" s="4">
        <f>IF(I574="Secured",(E574*(VLOOKUP(F574,'Background data'!B$8:H$18,5,FALSE))*(365.25*1*10^-6)),0)</f>
        <v>0.21301379999999995</v>
      </c>
    </row>
    <row r="575" spans="1:13" x14ac:dyDescent="0.3">
      <c r="A575" s="2" t="s">
        <v>1289</v>
      </c>
      <c r="B575" s="2" t="s">
        <v>164</v>
      </c>
      <c r="C575" s="17">
        <v>45456</v>
      </c>
      <c r="D575" s="2" t="s">
        <v>5</v>
      </c>
      <c r="E575" s="2">
        <f>VLOOKUP(D575,'Background data'!B$2:E$5,4,FALSE)</f>
        <v>64.8</v>
      </c>
      <c r="F575" s="2" t="s">
        <v>11</v>
      </c>
      <c r="G575" s="10">
        <v>45770</v>
      </c>
      <c r="H575" s="2" t="s">
        <v>398</v>
      </c>
      <c r="I575" s="2" t="str">
        <f t="shared" si="14"/>
        <v>Secured</v>
      </c>
      <c r="J575" s="4">
        <f>IF($I575="Secured",(E575*(VLOOKUP(F575,'Background data'!B$8:D$18,2,FALSE))*(365.25*1*10^-6)),0)</f>
        <v>1.0650689999999999E-2</v>
      </c>
      <c r="K575" s="4">
        <f>IF($I575="Secured",(E575*(VLOOKUP(F575,'Background data'!B$8:D$18,3,FALSE))*(365.25*1*10^-6)),0)</f>
        <v>0.11834099999999999</v>
      </c>
      <c r="L575" s="4">
        <f>IF(I575="Secured",(E575*(VLOOKUP(F575,'Background data'!B$8:G$18,4,FALSE))*(365.25*1*10^-6)),0)</f>
        <v>5.3253449999999996E-3</v>
      </c>
      <c r="M575" s="4">
        <f>IF(I575="Secured",(E575*(VLOOKUP(F575,'Background data'!B$8:H$18,5,FALSE))*(365.25*1*10^-6)),0)</f>
        <v>0.21301379999999995</v>
      </c>
    </row>
    <row r="576" spans="1:13" x14ac:dyDescent="0.3">
      <c r="A576" s="2" t="s">
        <v>1290</v>
      </c>
      <c r="B576" s="2" t="s">
        <v>164</v>
      </c>
      <c r="C576" s="17">
        <v>45454</v>
      </c>
      <c r="D576" s="2" t="s">
        <v>5</v>
      </c>
      <c r="E576" s="2">
        <f>VLOOKUP(D576,'Background data'!B$2:E$5,4,FALSE)</f>
        <v>64.8</v>
      </c>
      <c r="F576" s="2" t="s">
        <v>11</v>
      </c>
      <c r="G576" s="10">
        <v>45770</v>
      </c>
      <c r="H576" s="2" t="s">
        <v>398</v>
      </c>
      <c r="I576" s="2" t="str">
        <f t="shared" si="14"/>
        <v>Secured</v>
      </c>
      <c r="J576" s="4">
        <f>IF($I576="Secured",(E576*(VLOOKUP(F576,'Background data'!B$8:D$18,2,FALSE))*(365.25*1*10^-6)),0)</f>
        <v>1.0650689999999999E-2</v>
      </c>
      <c r="K576" s="4">
        <f>IF($I576="Secured",(E576*(VLOOKUP(F576,'Background data'!B$8:D$18,3,FALSE))*(365.25*1*10^-6)),0)</f>
        <v>0.11834099999999999</v>
      </c>
      <c r="L576" s="4">
        <f>IF(I576="Secured",(E576*(VLOOKUP(F576,'Background data'!B$8:G$18,4,FALSE))*(365.25*1*10^-6)),0)</f>
        <v>5.3253449999999996E-3</v>
      </c>
      <c r="M576" s="4">
        <f>IF(I576="Secured",(E576*(VLOOKUP(F576,'Background data'!B$8:H$18,5,FALSE))*(365.25*1*10^-6)),0)</f>
        <v>0.21301379999999995</v>
      </c>
    </row>
    <row r="577" spans="1:13" x14ac:dyDescent="0.3">
      <c r="A577" s="2" t="s">
        <v>1291</v>
      </c>
      <c r="B577" s="2" t="s">
        <v>164</v>
      </c>
      <c r="C577" s="3">
        <v>45450</v>
      </c>
      <c r="D577" s="2" t="s">
        <v>5</v>
      </c>
      <c r="E577" s="2">
        <f>VLOOKUP(D577,'Background data'!B$2:E$5,4,FALSE)</f>
        <v>64.8</v>
      </c>
      <c r="F577" s="2" t="s">
        <v>11</v>
      </c>
      <c r="G577" s="10">
        <v>45770</v>
      </c>
      <c r="H577" s="2" t="s">
        <v>398</v>
      </c>
      <c r="I577" s="2" t="str">
        <f t="shared" si="14"/>
        <v>Secured</v>
      </c>
      <c r="J577" s="4">
        <f>IF($I577="Secured",(E577*(VLOOKUP(F577,'Background data'!B$8:D$18,2,FALSE))*(365.25*1*10^-6)),0)</f>
        <v>1.0650689999999999E-2</v>
      </c>
      <c r="K577" s="4">
        <f>IF($I577="Secured",(E577*(VLOOKUP(F577,'Background data'!B$8:D$18,3,FALSE))*(365.25*1*10^-6)),0)</f>
        <v>0.11834099999999999</v>
      </c>
      <c r="L577" s="4">
        <f>IF(I577="Secured",(E577*(VLOOKUP(F577,'Background data'!B$8:G$18,4,FALSE))*(365.25*1*10^-6)),0)</f>
        <v>5.3253449999999996E-3</v>
      </c>
      <c r="M577" s="4">
        <f>IF(I577="Secured",(E577*(VLOOKUP(F577,'Background data'!B$8:H$18,5,FALSE))*(365.25*1*10^-6)),0)</f>
        <v>0.21301379999999995</v>
      </c>
    </row>
    <row r="578" spans="1:13" x14ac:dyDescent="0.3">
      <c r="A578" s="2" t="s">
        <v>1292</v>
      </c>
      <c r="B578" s="2" t="s">
        <v>164</v>
      </c>
      <c r="C578" s="3">
        <v>45450</v>
      </c>
      <c r="D578" s="2" t="s">
        <v>5</v>
      </c>
      <c r="E578" s="2">
        <f>VLOOKUP(D578,'Background data'!B$2:E$5,4,FALSE)</f>
        <v>64.8</v>
      </c>
      <c r="F578" s="2" t="s">
        <v>11</v>
      </c>
      <c r="G578" s="10">
        <v>45770</v>
      </c>
      <c r="H578" s="2" t="s">
        <v>398</v>
      </c>
      <c r="I578" s="2" t="str">
        <f t="shared" si="14"/>
        <v>Secured</v>
      </c>
      <c r="J578" s="4">
        <f>IF($I578="Secured",(E578*(VLOOKUP(F578,'Background data'!B$8:D$18,2,FALSE))*(365.25*1*10^-6)),0)</f>
        <v>1.0650689999999999E-2</v>
      </c>
      <c r="K578" s="4">
        <f>IF($I578="Secured",(E578*(VLOOKUP(F578,'Background data'!B$8:D$18,3,FALSE))*(365.25*1*10^-6)),0)</f>
        <v>0.11834099999999999</v>
      </c>
      <c r="L578" s="4">
        <f>IF(I578="Secured",(E578*(VLOOKUP(F578,'Background data'!B$8:G$18,4,FALSE))*(365.25*1*10^-6)),0)</f>
        <v>5.3253449999999996E-3</v>
      </c>
      <c r="M578" s="4">
        <f>IF(I578="Secured",(E578*(VLOOKUP(F578,'Background data'!B$8:H$18,5,FALSE))*(365.25*1*10^-6)),0)</f>
        <v>0.21301379999999995</v>
      </c>
    </row>
    <row r="579" spans="1:13" x14ac:dyDescent="0.3">
      <c r="A579" s="2" t="s">
        <v>1293</v>
      </c>
      <c r="B579" s="2" t="s">
        <v>164</v>
      </c>
      <c r="C579" s="3">
        <v>45450</v>
      </c>
      <c r="D579" s="2" t="s">
        <v>5</v>
      </c>
      <c r="E579" s="2">
        <f>VLOOKUP(D579,'Background data'!B$2:E$5,4,FALSE)</f>
        <v>64.8</v>
      </c>
      <c r="F579" s="2" t="s">
        <v>11</v>
      </c>
      <c r="G579" s="10">
        <v>45770</v>
      </c>
      <c r="H579" s="2" t="s">
        <v>398</v>
      </c>
      <c r="I579" s="2" t="str">
        <f t="shared" si="14"/>
        <v>Secured</v>
      </c>
      <c r="J579" s="4">
        <f>IF($I579="Secured",(E579*(VLOOKUP(F579,'Background data'!B$8:D$18,2,FALSE))*(365.25*1*10^-6)),0)</f>
        <v>1.0650689999999999E-2</v>
      </c>
      <c r="K579" s="4">
        <f>IF($I579="Secured",(E579*(VLOOKUP(F579,'Background data'!B$8:D$18,3,FALSE))*(365.25*1*10^-6)),0)</f>
        <v>0.11834099999999999</v>
      </c>
      <c r="L579" s="4">
        <f>IF(I579="Secured",(E579*(VLOOKUP(F579,'Background data'!B$8:G$18,4,FALSE))*(365.25*1*10^-6)),0)</f>
        <v>5.3253449999999996E-3</v>
      </c>
      <c r="M579" s="4">
        <f>IF(I579="Secured",(E579*(VLOOKUP(F579,'Background data'!B$8:H$18,5,FALSE))*(365.25*1*10^-6)),0)</f>
        <v>0.21301379999999995</v>
      </c>
    </row>
    <row r="580" spans="1:13" x14ac:dyDescent="0.3">
      <c r="A580" s="2" t="s">
        <v>1294</v>
      </c>
      <c r="B580" s="2" t="s">
        <v>165</v>
      </c>
      <c r="C580" s="17">
        <v>45454</v>
      </c>
      <c r="D580" s="2" t="s">
        <v>5</v>
      </c>
      <c r="E580" s="2">
        <f>VLOOKUP(D580,'Background data'!B$2:E$5,4,FALSE)</f>
        <v>64.8</v>
      </c>
      <c r="F580" s="2" t="s">
        <v>11</v>
      </c>
      <c r="G580" s="10">
        <v>45770</v>
      </c>
      <c r="H580" s="2" t="s">
        <v>398</v>
      </c>
      <c r="I580" s="2" t="str">
        <f t="shared" si="14"/>
        <v>Secured</v>
      </c>
      <c r="J580" s="4">
        <f>IF($I580="Secured",(E580*(VLOOKUP(F580,'Background data'!B$8:D$18,2,FALSE))*(365.25*1*10^-6)),0)</f>
        <v>1.0650689999999999E-2</v>
      </c>
      <c r="K580" s="4">
        <f>IF($I580="Secured",(E580*(VLOOKUP(F580,'Background data'!B$8:D$18,3,FALSE))*(365.25*1*10^-6)),0)</f>
        <v>0.11834099999999999</v>
      </c>
      <c r="L580" s="4">
        <f>IF(I580="Secured",(E580*(VLOOKUP(F580,'Background data'!B$8:G$18,4,FALSE))*(365.25*1*10^-6)),0)</f>
        <v>5.3253449999999996E-3</v>
      </c>
      <c r="M580" s="4">
        <f>IF(I580="Secured",(E580*(VLOOKUP(F580,'Background data'!B$8:H$18,5,FALSE))*(365.25*1*10^-6)),0)</f>
        <v>0.21301379999999995</v>
      </c>
    </row>
    <row r="581" spans="1:13" x14ac:dyDescent="0.3">
      <c r="A581" s="2" t="s">
        <v>1295</v>
      </c>
      <c r="B581" s="2" t="s">
        <v>165</v>
      </c>
      <c r="C581" s="17">
        <v>45461</v>
      </c>
      <c r="D581" s="2" t="s">
        <v>5</v>
      </c>
      <c r="E581" s="2">
        <f>VLOOKUP(D581,'Background data'!B$2:E$5,4,FALSE)</f>
        <v>64.8</v>
      </c>
      <c r="F581" s="2" t="s">
        <v>11</v>
      </c>
      <c r="G581" s="10">
        <v>45770</v>
      </c>
      <c r="H581" s="2" t="s">
        <v>398</v>
      </c>
      <c r="I581" s="2" t="str">
        <f t="shared" si="14"/>
        <v>Secured</v>
      </c>
      <c r="J581" s="4">
        <f>IF($I581="Secured",(E581*(VLOOKUP(F581,'Background data'!B$8:D$18,2,FALSE))*(365.25*1*10^-6)),0)</f>
        <v>1.0650689999999999E-2</v>
      </c>
      <c r="K581" s="4">
        <f>IF($I581="Secured",(E581*(VLOOKUP(F581,'Background data'!B$8:D$18,3,FALSE))*(365.25*1*10^-6)),0)</f>
        <v>0.11834099999999999</v>
      </c>
      <c r="L581" s="4">
        <f>IF(I581="Secured",(E581*(VLOOKUP(F581,'Background data'!B$8:G$18,4,FALSE))*(365.25*1*10^-6)),0)</f>
        <v>5.3253449999999996E-3</v>
      </c>
      <c r="M581" s="4">
        <f>IF(I581="Secured",(E581*(VLOOKUP(F581,'Background data'!B$8:H$18,5,FALSE))*(365.25*1*10^-6)),0)</f>
        <v>0.21301379999999995</v>
      </c>
    </row>
    <row r="582" spans="1:13" x14ac:dyDescent="0.3">
      <c r="A582" s="2" t="s">
        <v>1296</v>
      </c>
      <c r="B582" s="2" t="s">
        <v>166</v>
      </c>
      <c r="C582" s="17">
        <v>45453</v>
      </c>
      <c r="D582" s="2" t="s">
        <v>5</v>
      </c>
      <c r="E582" s="2">
        <f>VLOOKUP(D582,'Background data'!B$2:E$5,4,FALSE)</f>
        <v>64.8</v>
      </c>
      <c r="F582" s="2" t="s">
        <v>11</v>
      </c>
      <c r="G582" s="10">
        <v>45770</v>
      </c>
      <c r="H582" s="2" t="s">
        <v>398</v>
      </c>
      <c r="I582" s="2" t="str">
        <f t="shared" si="14"/>
        <v>Secured</v>
      </c>
      <c r="J582" s="4">
        <f>IF($I582="Secured",(E582*(VLOOKUP(F582,'Background data'!B$8:D$18,2,FALSE))*(365.25*1*10^-6)),0)</f>
        <v>1.0650689999999999E-2</v>
      </c>
      <c r="K582" s="4">
        <f>IF($I582="Secured",(E582*(VLOOKUP(F582,'Background data'!B$8:D$18,3,FALSE))*(365.25*1*10^-6)),0)</f>
        <v>0.11834099999999999</v>
      </c>
      <c r="L582" s="4">
        <f>IF(I582="Secured",(E582*(VLOOKUP(F582,'Background data'!B$8:G$18,4,FALSE))*(365.25*1*10^-6)),0)</f>
        <v>5.3253449999999996E-3</v>
      </c>
      <c r="M582" s="4">
        <f>IF(I582="Secured",(E582*(VLOOKUP(F582,'Background data'!B$8:H$18,5,FALSE))*(365.25*1*10^-6)),0)</f>
        <v>0.21301379999999995</v>
      </c>
    </row>
    <row r="583" spans="1:13" x14ac:dyDescent="0.3">
      <c r="A583" s="2" t="s">
        <v>1297</v>
      </c>
      <c r="B583" s="2" t="s">
        <v>166</v>
      </c>
      <c r="C583" s="3">
        <v>45450</v>
      </c>
      <c r="D583" s="2" t="s">
        <v>5</v>
      </c>
      <c r="E583" s="2">
        <f>VLOOKUP(D583,'Background data'!B$2:E$5,4,FALSE)</f>
        <v>64.8</v>
      </c>
      <c r="F583" s="2" t="s">
        <v>11</v>
      </c>
      <c r="G583" s="10">
        <v>45770</v>
      </c>
      <c r="H583" s="2" t="s">
        <v>398</v>
      </c>
      <c r="I583" s="2" t="str">
        <f t="shared" si="14"/>
        <v>Secured</v>
      </c>
      <c r="J583" s="4">
        <f>IF($I583="Secured",(E583*(VLOOKUP(F583,'Background data'!B$8:D$18,2,FALSE))*(365.25*1*10^-6)),0)</f>
        <v>1.0650689999999999E-2</v>
      </c>
      <c r="K583" s="4">
        <f>IF($I583="Secured",(E583*(VLOOKUP(F583,'Background data'!B$8:D$18,3,FALSE))*(365.25*1*10^-6)),0)</f>
        <v>0.11834099999999999</v>
      </c>
      <c r="L583" s="4">
        <f>IF(I583="Secured",(E583*(VLOOKUP(F583,'Background data'!B$8:G$18,4,FALSE))*(365.25*1*10^-6)),0)</f>
        <v>5.3253449999999996E-3</v>
      </c>
      <c r="M583" s="4">
        <f>IF(I583="Secured",(E583*(VLOOKUP(F583,'Background data'!B$8:H$18,5,FALSE))*(365.25*1*10^-6)),0)</f>
        <v>0.21301379999999995</v>
      </c>
    </row>
    <row r="584" spans="1:13" x14ac:dyDescent="0.3">
      <c r="A584" s="2" t="s">
        <v>1298</v>
      </c>
      <c r="B584" s="2" t="s">
        <v>166</v>
      </c>
      <c r="C584" s="17">
        <v>45454</v>
      </c>
      <c r="D584" s="2" t="s">
        <v>5</v>
      </c>
      <c r="E584" s="2">
        <f>VLOOKUP(D584,'Background data'!B$2:E$5,4,FALSE)</f>
        <v>64.8</v>
      </c>
      <c r="F584" s="2" t="s">
        <v>11</v>
      </c>
      <c r="G584" s="10">
        <v>45770</v>
      </c>
      <c r="H584" s="2" t="s">
        <v>398</v>
      </c>
      <c r="I584" s="2" t="str">
        <f t="shared" si="14"/>
        <v>Secured</v>
      </c>
      <c r="J584" s="4">
        <f>IF($I584="Secured",(E584*(VLOOKUP(F584,'Background data'!B$8:D$18,2,FALSE))*(365.25*1*10^-6)),0)</f>
        <v>1.0650689999999999E-2</v>
      </c>
      <c r="K584" s="4">
        <f>IF($I584="Secured",(E584*(VLOOKUP(F584,'Background data'!B$8:D$18,3,FALSE))*(365.25*1*10^-6)),0)</f>
        <v>0.11834099999999999</v>
      </c>
      <c r="L584" s="4">
        <f>IF(I584="Secured",(E584*(VLOOKUP(F584,'Background data'!B$8:G$18,4,FALSE))*(365.25*1*10^-6)),0)</f>
        <v>5.3253449999999996E-3</v>
      </c>
      <c r="M584" s="4">
        <f>IF(I584="Secured",(E584*(VLOOKUP(F584,'Background data'!B$8:H$18,5,FALSE))*(365.25*1*10^-6)),0)</f>
        <v>0.21301379999999995</v>
      </c>
    </row>
    <row r="585" spans="1:13" x14ac:dyDescent="0.3">
      <c r="A585" s="2" t="s">
        <v>1299</v>
      </c>
      <c r="B585" s="2" t="s">
        <v>166</v>
      </c>
      <c r="C585" s="17">
        <v>45545</v>
      </c>
      <c r="D585" s="2" t="s">
        <v>5</v>
      </c>
      <c r="E585" s="2">
        <f>VLOOKUP(D585,'Background data'!B$2:E$5,4,FALSE)</f>
        <v>64.8</v>
      </c>
      <c r="F585" s="2" t="s">
        <v>11</v>
      </c>
      <c r="G585" s="10">
        <v>45770</v>
      </c>
      <c r="H585" s="2" t="s">
        <v>398</v>
      </c>
      <c r="I585" s="2" t="str">
        <f t="shared" si="14"/>
        <v>Secured</v>
      </c>
      <c r="J585" s="4">
        <f>IF($I585="Secured",(E585*(VLOOKUP(F585,'Background data'!B$8:D$18,2,FALSE))*(365.25*1*10^-6)),0)</f>
        <v>1.0650689999999999E-2</v>
      </c>
      <c r="K585" s="4">
        <f>IF($I585="Secured",(E585*(VLOOKUP(F585,'Background data'!B$8:D$18,3,FALSE))*(365.25*1*10^-6)),0)</f>
        <v>0.11834099999999999</v>
      </c>
      <c r="L585" s="4">
        <f>IF(I585="Secured",(E585*(VLOOKUP(F585,'Background data'!B$8:G$18,4,FALSE))*(365.25*1*10^-6)),0)</f>
        <v>5.3253449999999996E-3</v>
      </c>
      <c r="M585" s="4">
        <f>IF(I585="Secured",(E585*(VLOOKUP(F585,'Background data'!B$8:H$18,5,FALSE))*(365.25*1*10^-6)),0)</f>
        <v>0.21301379999999995</v>
      </c>
    </row>
    <row r="586" spans="1:13" x14ac:dyDescent="0.3">
      <c r="A586" s="2" t="s">
        <v>881</v>
      </c>
      <c r="B586" s="2" t="s">
        <v>166</v>
      </c>
      <c r="C586" s="3">
        <v>45446</v>
      </c>
      <c r="D586" s="2" t="s">
        <v>5</v>
      </c>
      <c r="E586" s="2">
        <f>VLOOKUP(D586,'Background data'!B$2:E$5,4,FALSE)</f>
        <v>64.8</v>
      </c>
      <c r="F586" s="2" t="s">
        <v>11</v>
      </c>
      <c r="G586" s="10">
        <v>45770</v>
      </c>
      <c r="H586" s="2" t="s">
        <v>398</v>
      </c>
      <c r="I586" s="2" t="str">
        <f t="shared" si="14"/>
        <v>Secured</v>
      </c>
      <c r="J586" s="4">
        <f>IF($I586="Secured",(E586*(VLOOKUP(F586,'Background data'!B$8:D$18,2,FALSE))*(365.25*1*10^-6)),0)</f>
        <v>1.0650689999999999E-2</v>
      </c>
      <c r="K586" s="4">
        <f>IF($I586="Secured",(E586*(VLOOKUP(F586,'Background data'!B$8:D$18,3,FALSE))*(365.25*1*10^-6)),0)</f>
        <v>0.11834099999999999</v>
      </c>
      <c r="L586" s="4">
        <f>IF(I586="Secured",(E586*(VLOOKUP(F586,'Background data'!B$8:G$18,4,FALSE))*(365.25*1*10^-6)),0)</f>
        <v>5.3253449999999996E-3</v>
      </c>
      <c r="M586" s="4">
        <f>IF(I586="Secured",(E586*(VLOOKUP(F586,'Background data'!B$8:H$18,5,FALSE))*(365.25*1*10^-6)),0)</f>
        <v>0.21301379999999995</v>
      </c>
    </row>
    <row r="587" spans="1:13" x14ac:dyDescent="0.3">
      <c r="A587" s="2" t="s">
        <v>1860</v>
      </c>
      <c r="B587" s="16" t="s">
        <v>166</v>
      </c>
      <c r="C587" s="3">
        <v>45671</v>
      </c>
      <c r="D587" s="2" t="s">
        <v>5</v>
      </c>
      <c r="E587" s="2">
        <f>VLOOKUP(D587,'Background data'!B$2:E$5,4,FALSE)</f>
        <v>64.8</v>
      </c>
      <c r="F587" s="2" t="s">
        <v>11</v>
      </c>
      <c r="G587" s="10">
        <v>45770</v>
      </c>
      <c r="H587" s="2" t="s">
        <v>398</v>
      </c>
      <c r="I587" s="2" t="str">
        <f t="shared" si="14"/>
        <v>Secured</v>
      </c>
      <c r="J587" s="4">
        <f>IF($I587="Secured",(E587*(VLOOKUP(F587,'Background data'!B$8:D$18,2,FALSE))*(365.25*1*10^-6)),0)</f>
        <v>1.0650689999999999E-2</v>
      </c>
      <c r="K587" s="4">
        <f>IF($I587="Secured",(E587*(VLOOKUP(F587,'Background data'!B$8:D$18,3,FALSE))*(365.25*1*10^-6)),0)</f>
        <v>0.11834099999999999</v>
      </c>
      <c r="L587" s="4">
        <f>IF(I587="Secured",(E587*(VLOOKUP(F587,'Background data'!B$8:G$18,4,FALSE))*(365.25*1*10^-6)),0)</f>
        <v>5.3253449999999996E-3</v>
      </c>
      <c r="M587" s="4">
        <f>IF(I587="Secured",(E587*(VLOOKUP(F587,'Background data'!B$8:H$18,5,FALSE))*(365.25*1*10^-6)),0)</f>
        <v>0.21301379999999995</v>
      </c>
    </row>
    <row r="588" spans="1:13" x14ac:dyDescent="0.3">
      <c r="A588" s="2" t="s">
        <v>1861</v>
      </c>
      <c r="B588" s="2" t="s">
        <v>166</v>
      </c>
      <c r="C588" s="17">
        <v>45476</v>
      </c>
      <c r="D588" s="2" t="s">
        <v>5</v>
      </c>
      <c r="E588" s="2">
        <f>VLOOKUP(D588,'Background data'!B$2:E$5,4,FALSE)</f>
        <v>64.8</v>
      </c>
      <c r="F588" s="2" t="s">
        <v>11</v>
      </c>
      <c r="G588" s="10">
        <v>45770</v>
      </c>
      <c r="H588" s="2" t="s">
        <v>398</v>
      </c>
      <c r="I588" s="2" t="str">
        <f t="shared" si="14"/>
        <v>Secured</v>
      </c>
      <c r="J588" s="4">
        <f>IF($I588="Secured",(E588*(VLOOKUP(F588,'Background data'!B$8:D$18,2,FALSE))*(365.25*1*10^-6)),0)</f>
        <v>1.0650689999999999E-2</v>
      </c>
      <c r="K588" s="4">
        <f>IF($I588="Secured",(E588*(VLOOKUP(F588,'Background data'!B$8:D$18,3,FALSE))*(365.25*1*10^-6)),0)</f>
        <v>0.11834099999999999</v>
      </c>
      <c r="L588" s="4">
        <f>IF(I588="Secured",(E588*(VLOOKUP(F588,'Background data'!B$8:G$18,4,FALSE))*(365.25*1*10^-6)),0)</f>
        <v>5.3253449999999996E-3</v>
      </c>
      <c r="M588" s="4">
        <f>IF(I588="Secured",(E588*(VLOOKUP(F588,'Background data'!B$8:H$18,5,FALSE))*(365.25*1*10^-6)),0)</f>
        <v>0.21301379999999995</v>
      </c>
    </row>
    <row r="589" spans="1:13" x14ac:dyDescent="0.3">
      <c r="A589" s="2" t="s">
        <v>1300</v>
      </c>
      <c r="B589" s="2" t="s">
        <v>166</v>
      </c>
      <c r="C589" s="3">
        <v>45449</v>
      </c>
      <c r="D589" s="2" t="s">
        <v>5</v>
      </c>
      <c r="E589" s="2">
        <f>VLOOKUP(D589,'Background data'!B$2:E$5,4,FALSE)</f>
        <v>64.8</v>
      </c>
      <c r="F589" s="2" t="s">
        <v>11</v>
      </c>
      <c r="G589" s="10">
        <v>45770</v>
      </c>
      <c r="H589" s="2" t="s">
        <v>398</v>
      </c>
      <c r="I589" s="2" t="str">
        <f t="shared" si="14"/>
        <v>Secured</v>
      </c>
      <c r="J589" s="4">
        <f>IF($I589="Secured",(E589*(VLOOKUP(F589,'Background data'!B$8:D$18,2,FALSE))*(365.25*1*10^-6)),0)</f>
        <v>1.0650689999999999E-2</v>
      </c>
      <c r="K589" s="4">
        <f>IF($I589="Secured",(E589*(VLOOKUP(F589,'Background data'!B$8:D$18,3,FALSE))*(365.25*1*10^-6)),0)</f>
        <v>0.11834099999999999</v>
      </c>
      <c r="L589" s="4">
        <f>IF(I589="Secured",(E589*(VLOOKUP(F589,'Background data'!B$8:G$18,4,FALSE))*(365.25*1*10^-6)),0)</f>
        <v>5.3253449999999996E-3</v>
      </c>
      <c r="M589" s="4">
        <f>IF(I589="Secured",(E589*(VLOOKUP(F589,'Background data'!B$8:H$18,5,FALSE))*(365.25*1*10^-6)),0)</f>
        <v>0.21301379999999995</v>
      </c>
    </row>
    <row r="590" spans="1:13" x14ac:dyDescent="0.3">
      <c r="A590" s="21" t="s">
        <v>1301</v>
      </c>
      <c r="B590" s="2" t="s">
        <v>166</v>
      </c>
      <c r="C590" s="17">
        <v>45546</v>
      </c>
      <c r="D590" s="2" t="s">
        <v>5</v>
      </c>
      <c r="E590" s="2">
        <f>VLOOKUP(D590,'Background data'!B$2:E$5,4,FALSE)</f>
        <v>64.8</v>
      </c>
      <c r="F590" s="2" t="s">
        <v>11</v>
      </c>
      <c r="G590" s="10">
        <v>45770</v>
      </c>
      <c r="H590" s="2" t="s">
        <v>398</v>
      </c>
      <c r="I590" s="2" t="str">
        <f t="shared" si="14"/>
        <v>Secured</v>
      </c>
      <c r="J590" s="4">
        <f>IF($I590="Secured",(E590*(VLOOKUP(F590,'Background data'!B$8:D$18,2,FALSE))*(365.25*1*10^-6)),0)</f>
        <v>1.0650689999999999E-2</v>
      </c>
      <c r="K590" s="4">
        <f>IF($I590="Secured",(E590*(VLOOKUP(F590,'Background data'!B$8:D$18,3,FALSE))*(365.25*1*10^-6)),0)</f>
        <v>0.11834099999999999</v>
      </c>
      <c r="L590" s="4">
        <f>IF(I590="Secured",(E590*(VLOOKUP(F590,'Background data'!B$8:G$18,4,FALSE))*(365.25*1*10^-6)),0)</f>
        <v>5.3253449999999996E-3</v>
      </c>
      <c r="M590" s="4">
        <f>IF(I590="Secured",(E590*(VLOOKUP(F590,'Background data'!B$8:H$18,5,FALSE))*(365.25*1*10^-6)),0)</f>
        <v>0.21301379999999995</v>
      </c>
    </row>
    <row r="591" spans="1:13" x14ac:dyDescent="0.3">
      <c r="A591" s="2" t="s">
        <v>1302</v>
      </c>
      <c r="B591" s="2" t="s">
        <v>167</v>
      </c>
      <c r="C591" s="3">
        <v>45448</v>
      </c>
      <c r="D591" s="2" t="s">
        <v>5</v>
      </c>
      <c r="E591" s="2">
        <f>VLOOKUP(D591,'Background data'!B$2:E$5,4,FALSE)</f>
        <v>64.8</v>
      </c>
      <c r="F591" s="2" t="s">
        <v>11</v>
      </c>
      <c r="G591" s="10">
        <v>45770</v>
      </c>
      <c r="H591" s="2" t="s">
        <v>398</v>
      </c>
      <c r="I591" s="2" t="str">
        <f t="shared" si="14"/>
        <v>Secured</v>
      </c>
      <c r="J591" s="4">
        <f>IF($I591="Secured",(E591*(VLOOKUP(F591,'Background data'!B$8:D$18,2,FALSE))*(365.25*1*10^-6)),0)</f>
        <v>1.0650689999999999E-2</v>
      </c>
      <c r="K591" s="4">
        <f>IF($I591="Secured",(E591*(VLOOKUP(F591,'Background data'!B$8:D$18,3,FALSE))*(365.25*1*10^-6)),0)</f>
        <v>0.11834099999999999</v>
      </c>
      <c r="L591" s="4">
        <f>IF(I591="Secured",(E591*(VLOOKUP(F591,'Background data'!B$8:G$18,4,FALSE))*(365.25*1*10^-6)),0)</f>
        <v>5.3253449999999996E-3</v>
      </c>
      <c r="M591" s="4">
        <f>IF(I591="Secured",(E591*(VLOOKUP(F591,'Background data'!B$8:H$18,5,FALSE))*(365.25*1*10^-6)),0)</f>
        <v>0.21301379999999995</v>
      </c>
    </row>
    <row r="592" spans="1:13" x14ac:dyDescent="0.3">
      <c r="A592" s="2" t="s">
        <v>1303</v>
      </c>
      <c r="B592" s="2" t="s">
        <v>167</v>
      </c>
      <c r="C592" s="3">
        <v>45450</v>
      </c>
      <c r="D592" s="2" t="s">
        <v>5</v>
      </c>
      <c r="E592" s="2">
        <f>VLOOKUP(D592,'Background data'!B$2:E$5,4,FALSE)</f>
        <v>64.8</v>
      </c>
      <c r="F592" s="2" t="s">
        <v>11</v>
      </c>
      <c r="G592" s="10">
        <v>45770</v>
      </c>
      <c r="H592" s="2" t="s">
        <v>398</v>
      </c>
      <c r="I592" s="2" t="str">
        <f t="shared" si="14"/>
        <v>Secured</v>
      </c>
      <c r="J592" s="4">
        <f>IF($I592="Secured",(E592*(VLOOKUP(F592,'Background data'!B$8:D$18,2,FALSE))*(365.25*1*10^-6)),0)</f>
        <v>1.0650689999999999E-2</v>
      </c>
      <c r="K592" s="4">
        <f>IF($I592="Secured",(E592*(VLOOKUP(F592,'Background data'!B$8:D$18,3,FALSE))*(365.25*1*10^-6)),0)</f>
        <v>0.11834099999999999</v>
      </c>
      <c r="L592" s="4">
        <f>IF(I592="Secured",(E592*(VLOOKUP(F592,'Background data'!B$8:G$18,4,FALSE))*(365.25*1*10^-6)),0)</f>
        <v>5.3253449999999996E-3</v>
      </c>
      <c r="M592" s="4">
        <f>IF(I592="Secured",(E592*(VLOOKUP(F592,'Background data'!B$8:H$18,5,FALSE))*(365.25*1*10^-6)),0)</f>
        <v>0.21301379999999995</v>
      </c>
    </row>
    <row r="593" spans="1:13" x14ac:dyDescent="0.3">
      <c r="A593" s="2" t="s">
        <v>882</v>
      </c>
      <c r="B593" s="2" t="s">
        <v>168</v>
      </c>
      <c r="C593" s="3">
        <v>45446</v>
      </c>
      <c r="D593" s="2" t="s">
        <v>5</v>
      </c>
      <c r="E593" s="2">
        <f>VLOOKUP(D593,'Background data'!B$2:E$5,4,FALSE)</f>
        <v>64.8</v>
      </c>
      <c r="F593" s="2" t="s">
        <v>11</v>
      </c>
      <c r="G593" s="10">
        <v>45770</v>
      </c>
      <c r="H593" s="2" t="s">
        <v>398</v>
      </c>
      <c r="I593" s="2" t="str">
        <f t="shared" si="14"/>
        <v>Secured</v>
      </c>
      <c r="J593" s="4">
        <f>IF($I593="Secured",(E593*(VLOOKUP(F593,'Background data'!B$8:D$18,2,FALSE))*(365.25*1*10^-6)),0)</f>
        <v>1.0650689999999999E-2</v>
      </c>
      <c r="K593" s="4">
        <f>IF($I593="Secured",(E593*(VLOOKUP(F593,'Background data'!B$8:D$18,3,FALSE))*(365.25*1*10^-6)),0)</f>
        <v>0.11834099999999999</v>
      </c>
      <c r="L593" s="4">
        <f>IF(I593="Secured",(E593*(VLOOKUP(F593,'Background data'!B$8:G$18,4,FALSE))*(365.25*1*10^-6)),0)</f>
        <v>5.3253449999999996E-3</v>
      </c>
      <c r="M593" s="4">
        <f>IF(I593="Secured",(E593*(VLOOKUP(F593,'Background data'!B$8:H$18,5,FALSE))*(365.25*1*10^-6)),0)</f>
        <v>0.21301379999999995</v>
      </c>
    </row>
    <row r="594" spans="1:13" x14ac:dyDescent="0.3">
      <c r="A594" s="2" t="s">
        <v>1304</v>
      </c>
      <c r="B594" s="2" t="s">
        <v>168</v>
      </c>
      <c r="C594" s="17">
        <v>45456</v>
      </c>
      <c r="D594" s="2" t="s">
        <v>5</v>
      </c>
      <c r="E594" s="2">
        <f>VLOOKUP(D594,'Background data'!B$2:E$5,4,FALSE)</f>
        <v>64.8</v>
      </c>
      <c r="F594" s="2" t="s">
        <v>11</v>
      </c>
      <c r="G594" s="10">
        <v>45770</v>
      </c>
      <c r="H594" s="2" t="s">
        <v>398</v>
      </c>
      <c r="I594" s="2" t="str">
        <f t="shared" si="14"/>
        <v>Secured</v>
      </c>
      <c r="J594" s="4">
        <f>IF($I594="Secured",(E594*(VLOOKUP(F594,'Background data'!B$8:D$18,2,FALSE))*(365.25*1*10^-6)),0)</f>
        <v>1.0650689999999999E-2</v>
      </c>
      <c r="K594" s="4">
        <f>IF($I594="Secured",(E594*(VLOOKUP(F594,'Background data'!B$8:D$18,3,FALSE))*(365.25*1*10^-6)),0)</f>
        <v>0.11834099999999999</v>
      </c>
      <c r="L594" s="4">
        <f>IF(I594="Secured",(E594*(VLOOKUP(F594,'Background data'!B$8:G$18,4,FALSE))*(365.25*1*10^-6)),0)</f>
        <v>5.3253449999999996E-3</v>
      </c>
      <c r="M594" s="4">
        <f>IF(I594="Secured",(E594*(VLOOKUP(F594,'Background data'!B$8:H$18,5,FALSE))*(365.25*1*10^-6)),0)</f>
        <v>0.21301379999999995</v>
      </c>
    </row>
    <row r="595" spans="1:13" x14ac:dyDescent="0.3">
      <c r="A595" s="2" t="s">
        <v>883</v>
      </c>
      <c r="B595" s="2" t="s">
        <v>169</v>
      </c>
      <c r="C595" s="3">
        <v>45411</v>
      </c>
      <c r="D595" s="2" t="s">
        <v>5</v>
      </c>
      <c r="E595" s="2">
        <f>VLOOKUP(D595,'Background data'!B$2:E$5,4,FALSE)</f>
        <v>64.8</v>
      </c>
      <c r="F595" s="2" t="s">
        <v>11</v>
      </c>
      <c r="G595" s="10">
        <v>45770</v>
      </c>
      <c r="H595" s="2" t="s">
        <v>398</v>
      </c>
      <c r="I595" s="2" t="str">
        <f t="shared" si="14"/>
        <v>Secured</v>
      </c>
      <c r="J595" s="4">
        <f>IF($I595="Secured",(E595*(VLOOKUP(F595,'Background data'!B$8:D$18,2,FALSE))*(365.25*1*10^-6)),0)</f>
        <v>1.0650689999999999E-2</v>
      </c>
      <c r="K595" s="4">
        <f>IF($I595="Secured",(E595*(VLOOKUP(F595,'Background data'!B$8:D$18,3,FALSE))*(365.25*1*10^-6)),0)</f>
        <v>0.11834099999999999</v>
      </c>
      <c r="L595" s="4">
        <f>IF(I595="Secured",(E595*(VLOOKUP(F595,'Background data'!B$8:G$18,4,FALSE))*(365.25*1*10^-6)),0)</f>
        <v>5.3253449999999996E-3</v>
      </c>
      <c r="M595" s="4">
        <f>IF(I595="Secured",(E595*(VLOOKUP(F595,'Background data'!B$8:H$18,5,FALSE))*(365.25*1*10^-6)),0)</f>
        <v>0.21301379999999995</v>
      </c>
    </row>
    <row r="596" spans="1:13" x14ac:dyDescent="0.3">
      <c r="A596" s="2" t="s">
        <v>884</v>
      </c>
      <c r="B596" s="2" t="s">
        <v>169</v>
      </c>
      <c r="C596" s="3">
        <v>45422</v>
      </c>
      <c r="D596" s="2" t="s">
        <v>4</v>
      </c>
      <c r="E596" s="2">
        <f>VLOOKUP(D596,'Background data'!B$2:E$5,4,FALSE)</f>
        <v>47.25</v>
      </c>
      <c r="F596" s="2" t="s">
        <v>11</v>
      </c>
      <c r="G596" s="10">
        <v>45770</v>
      </c>
      <c r="H596" s="2" t="s">
        <v>399</v>
      </c>
      <c r="I596" s="2" t="str">
        <f t="shared" si="14"/>
        <v>Secured</v>
      </c>
      <c r="J596" s="4">
        <f>IF($I596="Secured",(E596*(VLOOKUP(F596,'Background data'!B$8:D$18,2,FALSE))*(365.25*1*10^-6)),0)</f>
        <v>7.7661281249999988E-3</v>
      </c>
      <c r="K596" s="4">
        <f>IF($I596="Secured",(E596*(VLOOKUP(F596,'Background data'!B$8:D$18,3,FALSE))*(365.25*1*10^-6)),0)</f>
        <v>8.6290312499999994E-2</v>
      </c>
      <c r="L596" s="4">
        <f>IF(I596="Secured",(E596*(VLOOKUP(F596,'Background data'!B$8:G$18,4,FALSE))*(365.25*1*10^-6)),0)</f>
        <v>3.8830640624999994E-3</v>
      </c>
      <c r="M596" s="4">
        <f>IF(I596="Secured",(E596*(VLOOKUP(F596,'Background data'!B$8:H$18,5,FALSE))*(365.25*1*10^-6)),0)</f>
        <v>0.15532256249999998</v>
      </c>
    </row>
    <row r="597" spans="1:13" x14ac:dyDescent="0.3">
      <c r="A597" s="2" t="s">
        <v>885</v>
      </c>
      <c r="B597" s="2" t="s">
        <v>169</v>
      </c>
      <c r="C597" s="3">
        <v>45425</v>
      </c>
      <c r="D597" s="2" t="s">
        <v>4</v>
      </c>
      <c r="E597" s="2">
        <f>VLOOKUP(D597,'Background data'!B$2:E$5,4,FALSE)</f>
        <v>47.25</v>
      </c>
      <c r="F597" s="2" t="s">
        <v>11</v>
      </c>
      <c r="G597" s="10">
        <v>45770</v>
      </c>
      <c r="H597" s="2" t="s">
        <v>399</v>
      </c>
      <c r="I597" s="2" t="str">
        <f t="shared" si="14"/>
        <v>Secured</v>
      </c>
      <c r="J597" s="4">
        <f>IF($I597="Secured",(E597*(VLOOKUP(F597,'Background data'!B$8:D$18,2,FALSE))*(365.25*1*10^-6)),0)</f>
        <v>7.7661281249999988E-3</v>
      </c>
      <c r="K597" s="4">
        <f>IF($I597="Secured",(E597*(VLOOKUP(F597,'Background data'!B$8:D$18,3,FALSE))*(365.25*1*10^-6)),0)</f>
        <v>8.6290312499999994E-2</v>
      </c>
      <c r="L597" s="4">
        <f>IF(I597="Secured",(E597*(VLOOKUP(F597,'Background data'!B$8:G$18,4,FALSE))*(365.25*1*10^-6)),0)</f>
        <v>3.8830640624999994E-3</v>
      </c>
      <c r="M597" s="4">
        <f>IF(I597="Secured",(E597*(VLOOKUP(F597,'Background data'!B$8:H$18,5,FALSE))*(365.25*1*10^-6)),0)</f>
        <v>0.15532256249999998</v>
      </c>
    </row>
    <row r="598" spans="1:13" x14ac:dyDescent="0.3">
      <c r="A598" s="2" t="s">
        <v>886</v>
      </c>
      <c r="B598" s="2" t="s">
        <v>169</v>
      </c>
      <c r="C598" s="3">
        <v>45427</v>
      </c>
      <c r="D598" s="2" t="s">
        <v>5</v>
      </c>
      <c r="E598" s="2">
        <f>VLOOKUP(D598,'Background data'!B$2:E$5,4,FALSE)</f>
        <v>64.8</v>
      </c>
      <c r="F598" s="2" t="s">
        <v>11</v>
      </c>
      <c r="G598" s="10">
        <v>45770</v>
      </c>
      <c r="H598" s="2" t="s">
        <v>398</v>
      </c>
      <c r="I598" s="2" t="str">
        <f t="shared" si="14"/>
        <v>Secured</v>
      </c>
      <c r="J598" s="4">
        <f>IF($I598="Secured",(E598*(VLOOKUP(F598,'Background data'!B$8:D$18,2,FALSE))*(365.25*1*10^-6)),0)</f>
        <v>1.0650689999999999E-2</v>
      </c>
      <c r="K598" s="4">
        <f>IF($I598="Secured",(E598*(VLOOKUP(F598,'Background data'!B$8:D$18,3,FALSE))*(365.25*1*10^-6)),0)</f>
        <v>0.11834099999999999</v>
      </c>
      <c r="L598" s="4">
        <f>IF(I598="Secured",(E598*(VLOOKUP(F598,'Background data'!B$8:G$18,4,FALSE))*(365.25*1*10^-6)),0)</f>
        <v>5.3253449999999996E-3</v>
      </c>
      <c r="M598" s="4">
        <f>IF(I598="Secured",(E598*(VLOOKUP(F598,'Background data'!B$8:H$18,5,FALSE))*(365.25*1*10^-6)),0)</f>
        <v>0.21301379999999995</v>
      </c>
    </row>
    <row r="599" spans="1:13" x14ac:dyDescent="0.3">
      <c r="A599" s="2" t="s">
        <v>1305</v>
      </c>
      <c r="B599" s="2" t="s">
        <v>169</v>
      </c>
      <c r="C599" s="17">
        <v>45455</v>
      </c>
      <c r="D599" s="2" t="s">
        <v>5</v>
      </c>
      <c r="E599" s="2">
        <f>VLOOKUP(D599,'Background data'!B$2:E$5,4,FALSE)</f>
        <v>64.8</v>
      </c>
      <c r="F599" s="2" t="s">
        <v>11</v>
      </c>
      <c r="G599" s="10">
        <v>45770</v>
      </c>
      <c r="H599" s="2" t="s">
        <v>398</v>
      </c>
      <c r="I599" s="2" t="str">
        <f t="shared" si="14"/>
        <v>Secured</v>
      </c>
      <c r="J599" s="4">
        <f>IF($I599="Secured",(E599*(VLOOKUP(F599,'Background data'!B$8:D$18,2,FALSE))*(365.25*1*10^-6)),0)</f>
        <v>1.0650689999999999E-2</v>
      </c>
      <c r="K599" s="4">
        <f>IF($I599="Secured",(E599*(VLOOKUP(F599,'Background data'!B$8:D$18,3,FALSE))*(365.25*1*10^-6)),0)</f>
        <v>0.11834099999999999</v>
      </c>
      <c r="L599" s="4">
        <f>IF(I599="Secured",(E599*(VLOOKUP(F599,'Background data'!B$8:G$18,4,FALSE))*(365.25*1*10^-6)),0)</f>
        <v>5.3253449999999996E-3</v>
      </c>
      <c r="M599" s="4">
        <f>IF(I599="Secured",(E599*(VLOOKUP(F599,'Background data'!B$8:H$18,5,FALSE))*(365.25*1*10^-6)),0)</f>
        <v>0.21301379999999995</v>
      </c>
    </row>
    <row r="600" spans="1:13" x14ac:dyDescent="0.3">
      <c r="A600" s="2" t="s">
        <v>887</v>
      </c>
      <c r="B600" s="2" t="s">
        <v>169</v>
      </c>
      <c r="C600" s="3">
        <v>45425</v>
      </c>
      <c r="D600" s="2" t="s">
        <v>5</v>
      </c>
      <c r="E600" s="2">
        <f>VLOOKUP(D600,'Background data'!B$2:E$5,4,FALSE)</f>
        <v>64.8</v>
      </c>
      <c r="F600" s="2" t="s">
        <v>11</v>
      </c>
      <c r="G600" s="10">
        <v>45770</v>
      </c>
      <c r="H600" s="2" t="s">
        <v>398</v>
      </c>
      <c r="I600" s="2" t="str">
        <f t="shared" si="14"/>
        <v>Secured</v>
      </c>
      <c r="J600" s="4">
        <f>IF($I600="Secured",(E600*(VLOOKUP(F600,'Background data'!B$8:D$18,2,FALSE))*(365.25*1*10^-6)),0)</f>
        <v>1.0650689999999999E-2</v>
      </c>
      <c r="K600" s="4">
        <f>IF($I600="Secured",(E600*(VLOOKUP(F600,'Background data'!B$8:D$18,3,FALSE))*(365.25*1*10^-6)),0)</f>
        <v>0.11834099999999999</v>
      </c>
      <c r="L600" s="4">
        <f>IF(I600="Secured",(E600*(VLOOKUP(F600,'Background data'!B$8:G$18,4,FALSE))*(365.25*1*10^-6)),0)</f>
        <v>5.3253449999999996E-3</v>
      </c>
      <c r="M600" s="4">
        <f>IF(I600="Secured",(E600*(VLOOKUP(F600,'Background data'!B$8:H$18,5,FALSE))*(365.25*1*10^-6)),0)</f>
        <v>0.21301379999999995</v>
      </c>
    </row>
    <row r="601" spans="1:13" x14ac:dyDescent="0.3">
      <c r="A601" s="2" t="s">
        <v>888</v>
      </c>
      <c r="B601" s="2" t="s">
        <v>169</v>
      </c>
      <c r="C601" s="3">
        <v>45425</v>
      </c>
      <c r="D601" s="2" t="s">
        <v>5</v>
      </c>
      <c r="E601" s="2">
        <f>VLOOKUP(D601,'Background data'!B$2:E$5,4,FALSE)</f>
        <v>64.8</v>
      </c>
      <c r="F601" s="2" t="s">
        <v>11</v>
      </c>
      <c r="G601" s="10">
        <v>45770</v>
      </c>
      <c r="H601" s="2" t="s">
        <v>398</v>
      </c>
      <c r="I601" s="2" t="str">
        <f t="shared" si="14"/>
        <v>Secured</v>
      </c>
      <c r="J601" s="4">
        <f>IF($I601="Secured",(E601*(VLOOKUP(F601,'Background data'!B$8:D$18,2,FALSE))*(365.25*1*10^-6)),0)</f>
        <v>1.0650689999999999E-2</v>
      </c>
      <c r="K601" s="4">
        <f>IF($I601="Secured",(E601*(VLOOKUP(F601,'Background data'!B$8:D$18,3,FALSE))*(365.25*1*10^-6)),0)</f>
        <v>0.11834099999999999</v>
      </c>
      <c r="L601" s="4">
        <f>IF(I601="Secured",(E601*(VLOOKUP(F601,'Background data'!B$8:G$18,4,FALSE))*(365.25*1*10^-6)),0)</f>
        <v>5.3253449999999996E-3</v>
      </c>
      <c r="M601" s="4">
        <f>IF(I601="Secured",(E601*(VLOOKUP(F601,'Background data'!B$8:H$18,5,FALSE))*(365.25*1*10^-6)),0)</f>
        <v>0.21301379999999995</v>
      </c>
    </row>
    <row r="602" spans="1:13" x14ac:dyDescent="0.3">
      <c r="A602" s="2" t="s">
        <v>889</v>
      </c>
      <c r="B602" s="2" t="s">
        <v>169</v>
      </c>
      <c r="C602" s="3">
        <v>45427</v>
      </c>
      <c r="D602" s="2" t="s">
        <v>4</v>
      </c>
      <c r="E602" s="2">
        <f>VLOOKUP(D602,'Background data'!B$2:E$5,4,FALSE)</f>
        <v>47.25</v>
      </c>
      <c r="F602" s="2" t="s">
        <v>11</v>
      </c>
      <c r="G602" s="10">
        <v>45770</v>
      </c>
      <c r="H602" s="2" t="s">
        <v>399</v>
      </c>
      <c r="I602" s="2" t="str">
        <f t="shared" si="14"/>
        <v>Secured</v>
      </c>
      <c r="J602" s="4">
        <f>IF($I602="Secured",(E602*(VLOOKUP(F602,'Background data'!B$8:D$18,2,FALSE))*(365.25*1*10^-6)),0)</f>
        <v>7.7661281249999988E-3</v>
      </c>
      <c r="K602" s="4">
        <f>IF($I602="Secured",(E602*(VLOOKUP(F602,'Background data'!B$8:D$18,3,FALSE))*(365.25*1*10^-6)),0)</f>
        <v>8.6290312499999994E-2</v>
      </c>
      <c r="L602" s="4">
        <f>IF(I602="Secured",(E602*(VLOOKUP(F602,'Background data'!B$8:G$18,4,FALSE))*(365.25*1*10^-6)),0)</f>
        <v>3.8830640624999994E-3</v>
      </c>
      <c r="M602" s="4">
        <f>IF(I602="Secured",(E602*(VLOOKUP(F602,'Background data'!B$8:H$18,5,FALSE))*(365.25*1*10^-6)),0)</f>
        <v>0.15532256249999998</v>
      </c>
    </row>
    <row r="603" spans="1:13" x14ac:dyDescent="0.3">
      <c r="A603" s="2" t="s">
        <v>890</v>
      </c>
      <c r="B603" s="2" t="s">
        <v>169</v>
      </c>
      <c r="C603" s="3">
        <v>45425</v>
      </c>
      <c r="D603" s="2" t="s">
        <v>4</v>
      </c>
      <c r="E603" s="2">
        <f>VLOOKUP(D603,'Background data'!B$2:E$5,4,FALSE)</f>
        <v>47.25</v>
      </c>
      <c r="F603" s="2" t="s">
        <v>11</v>
      </c>
      <c r="G603" s="10">
        <v>45770</v>
      </c>
      <c r="H603" s="2" t="s">
        <v>399</v>
      </c>
      <c r="I603" s="2" t="str">
        <f t="shared" si="14"/>
        <v>Secured</v>
      </c>
      <c r="J603" s="4">
        <f>IF($I603="Secured",(E603*(VLOOKUP(F603,'Background data'!B$8:D$18,2,FALSE))*(365.25*1*10^-6)),0)</f>
        <v>7.7661281249999988E-3</v>
      </c>
      <c r="K603" s="4">
        <f>IF($I603="Secured",(E603*(VLOOKUP(F603,'Background data'!B$8:D$18,3,FALSE))*(365.25*1*10^-6)),0)</f>
        <v>8.6290312499999994E-2</v>
      </c>
      <c r="L603" s="4">
        <f>IF(I603="Secured",(E603*(VLOOKUP(F603,'Background data'!B$8:G$18,4,FALSE))*(365.25*1*10^-6)),0)</f>
        <v>3.8830640624999994E-3</v>
      </c>
      <c r="M603" s="4">
        <f>IF(I603="Secured",(E603*(VLOOKUP(F603,'Background data'!B$8:H$18,5,FALSE))*(365.25*1*10^-6)),0)</f>
        <v>0.15532256249999998</v>
      </c>
    </row>
    <row r="604" spans="1:13" x14ac:dyDescent="0.3">
      <c r="A604" s="2" t="s">
        <v>891</v>
      </c>
      <c r="B604" s="2" t="s">
        <v>169</v>
      </c>
      <c r="C604" s="3">
        <v>45427</v>
      </c>
      <c r="D604" s="2" t="s">
        <v>4</v>
      </c>
      <c r="E604" s="2">
        <f>VLOOKUP(D604,'Background data'!B$2:E$5,4,FALSE)</f>
        <v>47.25</v>
      </c>
      <c r="F604" s="2" t="s">
        <v>11</v>
      </c>
      <c r="G604" s="10">
        <v>45770</v>
      </c>
      <c r="H604" s="2" t="s">
        <v>399</v>
      </c>
      <c r="I604" s="2" t="str">
        <f t="shared" si="14"/>
        <v>Secured</v>
      </c>
      <c r="J604" s="4">
        <f>IF($I604="Secured",(E604*(VLOOKUP(F604,'Background data'!B$8:D$18,2,FALSE))*(365.25*1*10^-6)),0)</f>
        <v>7.7661281249999988E-3</v>
      </c>
      <c r="K604" s="4">
        <f>IF($I604="Secured",(E604*(VLOOKUP(F604,'Background data'!B$8:D$18,3,FALSE))*(365.25*1*10^-6)),0)</f>
        <v>8.6290312499999994E-2</v>
      </c>
      <c r="L604" s="4">
        <f>IF(I604="Secured",(E604*(VLOOKUP(F604,'Background data'!B$8:G$18,4,FALSE))*(365.25*1*10^-6)),0)</f>
        <v>3.8830640624999994E-3</v>
      </c>
      <c r="M604" s="4">
        <f>IF(I604="Secured",(E604*(VLOOKUP(F604,'Background data'!B$8:H$18,5,FALSE))*(365.25*1*10^-6)),0)</f>
        <v>0.15532256249999998</v>
      </c>
    </row>
    <row r="605" spans="1:13" x14ac:dyDescent="0.3">
      <c r="A605" s="2" t="s">
        <v>892</v>
      </c>
      <c r="B605" s="2" t="s">
        <v>169</v>
      </c>
      <c r="C605" s="3">
        <v>45426</v>
      </c>
      <c r="D605" s="2" t="s">
        <v>4</v>
      </c>
      <c r="E605" s="2">
        <f>VLOOKUP(D605,'Background data'!B$2:E$5,4,FALSE)</f>
        <v>47.25</v>
      </c>
      <c r="F605" s="2" t="s">
        <v>11</v>
      </c>
      <c r="G605" s="10">
        <v>45770</v>
      </c>
      <c r="H605" s="2" t="s">
        <v>399</v>
      </c>
      <c r="I605" s="2" t="str">
        <f t="shared" si="14"/>
        <v>Secured</v>
      </c>
      <c r="J605" s="4">
        <f>IF($I605="Secured",(E605*(VLOOKUP(F605,'Background data'!B$8:D$18,2,FALSE))*(365.25*1*10^-6)),0)</f>
        <v>7.7661281249999988E-3</v>
      </c>
      <c r="K605" s="4">
        <f>IF($I605="Secured",(E605*(VLOOKUP(F605,'Background data'!B$8:D$18,3,FALSE))*(365.25*1*10^-6)),0)</f>
        <v>8.6290312499999994E-2</v>
      </c>
      <c r="L605" s="4">
        <f>IF(I605="Secured",(E605*(VLOOKUP(F605,'Background data'!B$8:G$18,4,FALSE))*(365.25*1*10^-6)),0)</f>
        <v>3.8830640624999994E-3</v>
      </c>
      <c r="M605" s="4">
        <f>IF(I605="Secured",(E605*(VLOOKUP(F605,'Background data'!B$8:H$18,5,FALSE))*(365.25*1*10^-6)),0)</f>
        <v>0.15532256249999998</v>
      </c>
    </row>
    <row r="606" spans="1:13" x14ac:dyDescent="0.3">
      <c r="A606" s="2" t="s">
        <v>893</v>
      </c>
      <c r="B606" s="2" t="s">
        <v>169</v>
      </c>
      <c r="C606" s="3">
        <v>45426</v>
      </c>
      <c r="D606" s="2" t="s">
        <v>4</v>
      </c>
      <c r="E606" s="2">
        <f>VLOOKUP(D606,'Background data'!B$2:E$5,4,FALSE)</f>
        <v>47.25</v>
      </c>
      <c r="F606" s="2" t="s">
        <v>11</v>
      </c>
      <c r="G606" s="10">
        <v>45770</v>
      </c>
      <c r="H606" s="2" t="s">
        <v>399</v>
      </c>
      <c r="I606" s="2" t="str">
        <f t="shared" si="14"/>
        <v>Secured</v>
      </c>
      <c r="J606" s="4">
        <f>IF($I606="Secured",(E606*(VLOOKUP(F606,'Background data'!B$8:D$18,2,FALSE))*(365.25*1*10^-6)),0)</f>
        <v>7.7661281249999988E-3</v>
      </c>
      <c r="K606" s="4">
        <f>IF($I606="Secured",(E606*(VLOOKUP(F606,'Background data'!B$8:D$18,3,FALSE))*(365.25*1*10^-6)),0)</f>
        <v>8.6290312499999994E-2</v>
      </c>
      <c r="L606" s="4">
        <f>IF(I606="Secured",(E606*(VLOOKUP(F606,'Background data'!B$8:G$18,4,FALSE))*(365.25*1*10^-6)),0)</f>
        <v>3.8830640624999994E-3</v>
      </c>
      <c r="M606" s="4">
        <f>IF(I606="Secured",(E606*(VLOOKUP(F606,'Background data'!B$8:H$18,5,FALSE))*(365.25*1*10^-6)),0)</f>
        <v>0.15532256249999998</v>
      </c>
    </row>
    <row r="607" spans="1:13" x14ac:dyDescent="0.3">
      <c r="A607" s="2" t="s">
        <v>894</v>
      </c>
      <c r="B607" s="2" t="s">
        <v>169</v>
      </c>
      <c r="C607" s="3">
        <v>45426</v>
      </c>
      <c r="D607" s="2" t="s">
        <v>4</v>
      </c>
      <c r="E607" s="2">
        <f>VLOOKUP(D607,'Background data'!B$2:E$5,4,FALSE)</f>
        <v>47.25</v>
      </c>
      <c r="F607" s="2" t="s">
        <v>11</v>
      </c>
      <c r="G607" s="10">
        <v>45770</v>
      </c>
      <c r="H607" s="2" t="s">
        <v>399</v>
      </c>
      <c r="I607" s="2" t="str">
        <f t="shared" si="14"/>
        <v>Secured</v>
      </c>
      <c r="J607" s="4">
        <f>IF($I607="Secured",(E607*(VLOOKUP(F607,'Background data'!B$8:D$18,2,FALSE))*(365.25*1*10^-6)),0)</f>
        <v>7.7661281249999988E-3</v>
      </c>
      <c r="K607" s="4">
        <f>IF($I607="Secured",(E607*(VLOOKUP(F607,'Background data'!B$8:D$18,3,FALSE))*(365.25*1*10^-6)),0)</f>
        <v>8.6290312499999994E-2</v>
      </c>
      <c r="L607" s="4">
        <f>IF(I607="Secured",(E607*(VLOOKUP(F607,'Background data'!B$8:G$18,4,FALSE))*(365.25*1*10^-6)),0)</f>
        <v>3.8830640624999994E-3</v>
      </c>
      <c r="M607" s="4">
        <f>IF(I607="Secured",(E607*(VLOOKUP(F607,'Background data'!B$8:H$18,5,FALSE))*(365.25*1*10^-6)),0)</f>
        <v>0.15532256249999998</v>
      </c>
    </row>
    <row r="608" spans="1:13" x14ac:dyDescent="0.3">
      <c r="A608" s="2" t="s">
        <v>895</v>
      </c>
      <c r="B608" s="2" t="s">
        <v>169</v>
      </c>
      <c r="C608" s="3">
        <v>45426</v>
      </c>
      <c r="D608" s="2" t="s">
        <v>4</v>
      </c>
      <c r="E608" s="2">
        <f>VLOOKUP(D608,'Background data'!B$2:E$5,4,FALSE)</f>
        <v>47.25</v>
      </c>
      <c r="F608" s="2" t="s">
        <v>11</v>
      </c>
      <c r="G608" s="10">
        <v>45770</v>
      </c>
      <c r="H608" s="2" t="s">
        <v>399</v>
      </c>
      <c r="I608" s="2" t="str">
        <f t="shared" si="14"/>
        <v>Secured</v>
      </c>
      <c r="J608" s="4">
        <f>IF($I608="Secured",(E608*(VLOOKUP(F608,'Background data'!B$8:D$18,2,FALSE))*(365.25*1*10^-6)),0)</f>
        <v>7.7661281249999988E-3</v>
      </c>
      <c r="K608" s="4">
        <f>IF($I608="Secured",(E608*(VLOOKUP(F608,'Background data'!B$8:D$18,3,FALSE))*(365.25*1*10^-6)),0)</f>
        <v>8.6290312499999994E-2</v>
      </c>
      <c r="L608" s="4">
        <f>IF(I608="Secured",(E608*(VLOOKUP(F608,'Background data'!B$8:G$18,4,FALSE))*(365.25*1*10^-6)),0)</f>
        <v>3.8830640624999994E-3</v>
      </c>
      <c r="M608" s="4">
        <f>IF(I608="Secured",(E608*(VLOOKUP(F608,'Background data'!B$8:H$18,5,FALSE))*(365.25*1*10^-6)),0)</f>
        <v>0.15532256249999998</v>
      </c>
    </row>
    <row r="609" spans="1:13" x14ac:dyDescent="0.3">
      <c r="A609" s="2" t="s">
        <v>896</v>
      </c>
      <c r="B609" s="2" t="s">
        <v>169</v>
      </c>
      <c r="C609" s="3">
        <v>45425</v>
      </c>
      <c r="D609" s="2" t="s">
        <v>4</v>
      </c>
      <c r="E609" s="2">
        <f>VLOOKUP(D609,'Background data'!B$2:E$5,4,FALSE)</f>
        <v>47.25</v>
      </c>
      <c r="F609" s="2" t="s">
        <v>11</v>
      </c>
      <c r="G609" s="10">
        <v>45770</v>
      </c>
      <c r="H609" s="2" t="s">
        <v>399</v>
      </c>
      <c r="I609" s="2" t="str">
        <f t="shared" ref="I609:I657" si="15">IF(G609="","Not secured","Secured")</f>
        <v>Secured</v>
      </c>
      <c r="J609" s="4">
        <f>IF($I609="Secured",(E609*(VLOOKUP(F609,'Background data'!B$8:D$18,2,FALSE))*(365.25*1*10^-6)),0)</f>
        <v>7.7661281249999988E-3</v>
      </c>
      <c r="K609" s="4">
        <f>IF($I609="Secured",(E609*(VLOOKUP(F609,'Background data'!B$8:D$18,3,FALSE))*(365.25*1*10^-6)),0)</f>
        <v>8.6290312499999994E-2</v>
      </c>
      <c r="L609" s="4">
        <f>IF(I609="Secured",(E609*(VLOOKUP(F609,'Background data'!B$8:G$18,4,FALSE))*(365.25*1*10^-6)),0)</f>
        <v>3.8830640624999994E-3</v>
      </c>
      <c r="M609" s="4">
        <f>IF(I609="Secured",(E609*(VLOOKUP(F609,'Background data'!B$8:H$18,5,FALSE))*(365.25*1*10^-6)),0)</f>
        <v>0.15532256249999998</v>
      </c>
    </row>
    <row r="610" spans="1:13" x14ac:dyDescent="0.3">
      <c r="A610" s="2" t="s">
        <v>897</v>
      </c>
      <c r="B610" s="2" t="s">
        <v>169</v>
      </c>
      <c r="C610" s="3">
        <v>45428</v>
      </c>
      <c r="D610" s="2" t="s">
        <v>4</v>
      </c>
      <c r="E610" s="2">
        <f>VLOOKUP(D610,'Background data'!B$2:E$5,4,FALSE)</f>
        <v>47.25</v>
      </c>
      <c r="F610" s="2" t="s">
        <v>11</v>
      </c>
      <c r="G610" s="10">
        <v>45770</v>
      </c>
      <c r="H610" s="2" t="s">
        <v>399</v>
      </c>
      <c r="I610" s="2" t="str">
        <f t="shared" si="15"/>
        <v>Secured</v>
      </c>
      <c r="J610" s="4">
        <f>IF($I610="Secured",(E610*(VLOOKUP(F610,'Background data'!B$8:D$18,2,FALSE))*(365.25*1*10^-6)),0)</f>
        <v>7.7661281249999988E-3</v>
      </c>
      <c r="K610" s="4">
        <f>IF($I610="Secured",(E610*(VLOOKUP(F610,'Background data'!B$8:D$18,3,FALSE))*(365.25*1*10^-6)),0)</f>
        <v>8.6290312499999994E-2</v>
      </c>
      <c r="L610" s="4">
        <f>IF(I610="Secured",(E610*(VLOOKUP(F610,'Background data'!B$8:G$18,4,FALSE))*(365.25*1*10^-6)),0)</f>
        <v>3.8830640624999994E-3</v>
      </c>
      <c r="M610" s="4">
        <f>IF(I610="Secured",(E610*(VLOOKUP(F610,'Background data'!B$8:H$18,5,FALSE))*(365.25*1*10^-6)),0)</f>
        <v>0.15532256249999998</v>
      </c>
    </row>
    <row r="611" spans="1:13" x14ac:dyDescent="0.3">
      <c r="A611" s="2" t="s">
        <v>898</v>
      </c>
      <c r="B611" s="2" t="s">
        <v>169</v>
      </c>
      <c r="C611" s="3">
        <v>45420</v>
      </c>
      <c r="D611" s="2" t="s">
        <v>5</v>
      </c>
      <c r="E611" s="2">
        <f>VLOOKUP(D611,'Background data'!B$2:E$5,4,FALSE)</f>
        <v>64.8</v>
      </c>
      <c r="F611" s="2" t="s">
        <v>11</v>
      </c>
      <c r="G611" s="10">
        <v>45770</v>
      </c>
      <c r="H611" s="2" t="s">
        <v>398</v>
      </c>
      <c r="I611" s="2" t="str">
        <f t="shared" si="15"/>
        <v>Secured</v>
      </c>
      <c r="J611" s="4">
        <f>IF($I611="Secured",(E611*(VLOOKUP(F611,'Background data'!B$8:D$18,2,FALSE))*(365.25*1*10^-6)),0)</f>
        <v>1.0650689999999999E-2</v>
      </c>
      <c r="K611" s="4">
        <f>IF($I611="Secured",(E611*(VLOOKUP(F611,'Background data'!B$8:D$18,3,FALSE))*(365.25*1*10^-6)),0)</f>
        <v>0.11834099999999999</v>
      </c>
      <c r="L611" s="4">
        <f>IF(I611="Secured",(E611*(VLOOKUP(F611,'Background data'!B$8:G$18,4,FALSE))*(365.25*1*10^-6)),0)</f>
        <v>5.3253449999999996E-3</v>
      </c>
      <c r="M611" s="4">
        <f>IF(I611="Secured",(E611*(VLOOKUP(F611,'Background data'!B$8:H$18,5,FALSE))*(365.25*1*10^-6)),0)</f>
        <v>0.21301379999999995</v>
      </c>
    </row>
    <row r="612" spans="1:13" x14ac:dyDescent="0.3">
      <c r="A612" s="2" t="s">
        <v>899</v>
      </c>
      <c r="B612" s="2" t="s">
        <v>169</v>
      </c>
      <c r="C612" s="3">
        <v>45420</v>
      </c>
      <c r="D612" s="2" t="s">
        <v>5</v>
      </c>
      <c r="E612" s="2">
        <f>VLOOKUP(D612,'Background data'!B$2:E$5,4,FALSE)</f>
        <v>64.8</v>
      </c>
      <c r="F612" s="2" t="s">
        <v>11</v>
      </c>
      <c r="G612" s="10">
        <v>45770</v>
      </c>
      <c r="H612" s="2" t="s">
        <v>398</v>
      </c>
      <c r="I612" s="2" t="str">
        <f t="shared" si="15"/>
        <v>Secured</v>
      </c>
      <c r="J612" s="4">
        <f>IF($I612="Secured",(E612*(VLOOKUP(F612,'Background data'!B$8:D$18,2,FALSE))*(365.25*1*10^-6)),0)</f>
        <v>1.0650689999999999E-2</v>
      </c>
      <c r="K612" s="4">
        <f>IF($I612="Secured",(E612*(VLOOKUP(F612,'Background data'!B$8:D$18,3,FALSE))*(365.25*1*10^-6)),0)</f>
        <v>0.11834099999999999</v>
      </c>
      <c r="L612" s="4">
        <f>IF(I612="Secured",(E612*(VLOOKUP(F612,'Background data'!B$8:G$18,4,FALSE))*(365.25*1*10^-6)),0)</f>
        <v>5.3253449999999996E-3</v>
      </c>
      <c r="M612" s="4">
        <f>IF(I612="Secured",(E612*(VLOOKUP(F612,'Background data'!B$8:H$18,5,FALSE))*(365.25*1*10^-6)),0)</f>
        <v>0.21301379999999995</v>
      </c>
    </row>
    <row r="613" spans="1:13" x14ac:dyDescent="0.3">
      <c r="A613" s="2" t="s">
        <v>900</v>
      </c>
      <c r="B613" s="2" t="s">
        <v>169</v>
      </c>
      <c r="C613" s="3">
        <v>45420</v>
      </c>
      <c r="D613" s="2" t="s">
        <v>5</v>
      </c>
      <c r="E613" s="2">
        <f>VLOOKUP(D613,'Background data'!B$2:E$5,4,FALSE)</f>
        <v>64.8</v>
      </c>
      <c r="F613" s="2" t="s">
        <v>11</v>
      </c>
      <c r="G613" s="10">
        <v>45770</v>
      </c>
      <c r="H613" s="2" t="s">
        <v>398</v>
      </c>
      <c r="I613" s="2" t="str">
        <f t="shared" si="15"/>
        <v>Secured</v>
      </c>
      <c r="J613" s="4">
        <f>IF($I613="Secured",(E613*(VLOOKUP(F613,'Background data'!B$8:D$18,2,FALSE))*(365.25*1*10^-6)),0)</f>
        <v>1.0650689999999999E-2</v>
      </c>
      <c r="K613" s="4">
        <f>IF($I613="Secured",(E613*(VLOOKUP(F613,'Background data'!B$8:D$18,3,FALSE))*(365.25*1*10^-6)),0)</f>
        <v>0.11834099999999999</v>
      </c>
      <c r="L613" s="4">
        <f>IF(I613="Secured",(E613*(VLOOKUP(F613,'Background data'!B$8:G$18,4,FALSE))*(365.25*1*10^-6)),0)</f>
        <v>5.3253449999999996E-3</v>
      </c>
      <c r="M613" s="4">
        <f>IF(I613="Secured",(E613*(VLOOKUP(F613,'Background data'!B$8:H$18,5,FALSE))*(365.25*1*10^-6)),0)</f>
        <v>0.21301379999999995</v>
      </c>
    </row>
    <row r="614" spans="1:13" x14ac:dyDescent="0.3">
      <c r="A614" s="2" t="s">
        <v>901</v>
      </c>
      <c r="B614" s="2" t="s">
        <v>169</v>
      </c>
      <c r="C614" s="3">
        <v>45422</v>
      </c>
      <c r="D614" s="2" t="s">
        <v>4</v>
      </c>
      <c r="E614" s="2">
        <f>VLOOKUP(D614,'Background data'!B$2:E$5,4,FALSE)</f>
        <v>47.25</v>
      </c>
      <c r="F614" s="2" t="s">
        <v>11</v>
      </c>
      <c r="G614" s="10">
        <v>45770</v>
      </c>
      <c r="H614" s="2" t="s">
        <v>399</v>
      </c>
      <c r="I614" s="2" t="str">
        <f t="shared" si="15"/>
        <v>Secured</v>
      </c>
      <c r="J614" s="4">
        <f>IF($I614="Secured",(E614*(VLOOKUP(F614,'Background data'!B$8:D$18,2,FALSE))*(365.25*1*10^-6)),0)</f>
        <v>7.7661281249999988E-3</v>
      </c>
      <c r="K614" s="4">
        <f>IF($I614="Secured",(E614*(VLOOKUP(F614,'Background data'!B$8:D$18,3,FALSE))*(365.25*1*10^-6)),0)</f>
        <v>8.6290312499999994E-2</v>
      </c>
      <c r="L614" s="4">
        <f>IF(I614="Secured",(E614*(VLOOKUP(F614,'Background data'!B$8:G$18,4,FALSE))*(365.25*1*10^-6)),0)</f>
        <v>3.8830640624999994E-3</v>
      </c>
      <c r="M614" s="4">
        <f>IF(I614="Secured",(E614*(VLOOKUP(F614,'Background data'!B$8:H$18,5,FALSE))*(365.25*1*10^-6)),0)</f>
        <v>0.15532256249999998</v>
      </c>
    </row>
    <row r="615" spans="1:13" x14ac:dyDescent="0.3">
      <c r="A615" s="2" t="s">
        <v>902</v>
      </c>
      <c r="B615" s="2" t="s">
        <v>169</v>
      </c>
      <c r="C615" s="3">
        <v>45425</v>
      </c>
      <c r="D615" s="2" t="s">
        <v>4</v>
      </c>
      <c r="E615" s="2">
        <f>VLOOKUP(D615,'Background data'!B$2:E$5,4,FALSE)</f>
        <v>47.25</v>
      </c>
      <c r="F615" s="2" t="s">
        <v>11</v>
      </c>
      <c r="G615" s="10">
        <v>45770</v>
      </c>
      <c r="H615" s="2" t="s">
        <v>399</v>
      </c>
      <c r="I615" s="2" t="str">
        <f t="shared" si="15"/>
        <v>Secured</v>
      </c>
      <c r="J615" s="4">
        <f>IF($I615="Secured",(E615*(VLOOKUP(F615,'Background data'!B$8:D$18,2,FALSE))*(365.25*1*10^-6)),0)</f>
        <v>7.7661281249999988E-3</v>
      </c>
      <c r="K615" s="4">
        <f>IF($I615="Secured",(E615*(VLOOKUP(F615,'Background data'!B$8:D$18,3,FALSE))*(365.25*1*10^-6)),0)</f>
        <v>8.6290312499999994E-2</v>
      </c>
      <c r="L615" s="4">
        <f>IF(I615="Secured",(E615*(VLOOKUP(F615,'Background data'!B$8:G$18,4,FALSE))*(365.25*1*10^-6)),0)</f>
        <v>3.8830640624999994E-3</v>
      </c>
      <c r="M615" s="4">
        <f>IF(I615="Secured",(E615*(VLOOKUP(F615,'Background data'!B$8:H$18,5,FALSE))*(365.25*1*10^-6)),0)</f>
        <v>0.15532256249999998</v>
      </c>
    </row>
    <row r="616" spans="1:13" x14ac:dyDescent="0.3">
      <c r="A616" s="2" t="s">
        <v>903</v>
      </c>
      <c r="B616" s="2" t="s">
        <v>169</v>
      </c>
      <c r="C616" s="3">
        <v>45425</v>
      </c>
      <c r="D616" s="2" t="s">
        <v>4</v>
      </c>
      <c r="E616" s="2">
        <f>VLOOKUP(D616,'Background data'!B$2:E$5,4,FALSE)</f>
        <v>47.25</v>
      </c>
      <c r="F616" s="2" t="s">
        <v>11</v>
      </c>
      <c r="G616" s="10">
        <v>45770</v>
      </c>
      <c r="H616" s="2" t="s">
        <v>399</v>
      </c>
      <c r="I616" s="2" t="str">
        <f t="shared" si="15"/>
        <v>Secured</v>
      </c>
      <c r="J616" s="4">
        <f>IF($I616="Secured",(E616*(VLOOKUP(F616,'Background data'!B$8:D$18,2,FALSE))*(365.25*1*10^-6)),0)</f>
        <v>7.7661281249999988E-3</v>
      </c>
      <c r="K616" s="4">
        <f>IF($I616="Secured",(E616*(VLOOKUP(F616,'Background data'!B$8:D$18,3,FALSE))*(365.25*1*10^-6)),0)</f>
        <v>8.6290312499999994E-2</v>
      </c>
      <c r="L616" s="4">
        <f>IF(I616="Secured",(E616*(VLOOKUP(F616,'Background data'!B$8:G$18,4,FALSE))*(365.25*1*10^-6)),0)</f>
        <v>3.8830640624999994E-3</v>
      </c>
      <c r="M616" s="4">
        <f>IF(I616="Secured",(E616*(VLOOKUP(F616,'Background data'!B$8:H$18,5,FALSE))*(365.25*1*10^-6)),0)</f>
        <v>0.15532256249999998</v>
      </c>
    </row>
    <row r="617" spans="1:13" x14ac:dyDescent="0.3">
      <c r="A617" s="2" t="s">
        <v>904</v>
      </c>
      <c r="B617" s="2" t="s">
        <v>169</v>
      </c>
      <c r="C617" s="3">
        <v>45422</v>
      </c>
      <c r="D617" s="2" t="s">
        <v>4</v>
      </c>
      <c r="E617" s="2">
        <f>VLOOKUP(D617,'Background data'!B$2:E$5,4,FALSE)</f>
        <v>47.25</v>
      </c>
      <c r="F617" s="2" t="s">
        <v>11</v>
      </c>
      <c r="G617" s="10">
        <v>45770</v>
      </c>
      <c r="H617" s="2" t="s">
        <v>399</v>
      </c>
      <c r="I617" s="2" t="str">
        <f t="shared" si="15"/>
        <v>Secured</v>
      </c>
      <c r="J617" s="4">
        <f>IF($I617="Secured",(E617*(VLOOKUP(F617,'Background data'!B$8:D$18,2,FALSE))*(365.25*1*10^-6)),0)</f>
        <v>7.7661281249999988E-3</v>
      </c>
      <c r="K617" s="4">
        <f>IF($I617="Secured",(E617*(VLOOKUP(F617,'Background data'!B$8:D$18,3,FALSE))*(365.25*1*10^-6)),0)</f>
        <v>8.6290312499999994E-2</v>
      </c>
      <c r="L617" s="4">
        <f>IF(I617="Secured",(E617*(VLOOKUP(F617,'Background data'!B$8:G$18,4,FALSE))*(365.25*1*10^-6)),0)</f>
        <v>3.8830640624999994E-3</v>
      </c>
      <c r="M617" s="4">
        <f>IF(I617="Secured",(E617*(VLOOKUP(F617,'Background data'!B$8:H$18,5,FALSE))*(365.25*1*10^-6)),0)</f>
        <v>0.15532256249999998</v>
      </c>
    </row>
    <row r="618" spans="1:13" x14ac:dyDescent="0.3">
      <c r="A618" s="2" t="s">
        <v>1306</v>
      </c>
      <c r="B618" s="2" t="s">
        <v>170</v>
      </c>
      <c r="C618" s="17">
        <v>45537</v>
      </c>
      <c r="D618" s="2" t="s">
        <v>4</v>
      </c>
      <c r="E618" s="2">
        <f>VLOOKUP(D618,'Background data'!B$2:E$5,4,FALSE)</f>
        <v>47.25</v>
      </c>
      <c r="F618" s="2" t="s">
        <v>11</v>
      </c>
      <c r="G618" s="10">
        <v>45770</v>
      </c>
      <c r="H618" s="2" t="s">
        <v>399</v>
      </c>
      <c r="I618" s="2" t="str">
        <f t="shared" si="15"/>
        <v>Secured</v>
      </c>
      <c r="J618" s="4">
        <f>IF($I618="Secured",(E618*(VLOOKUP(F618,'Background data'!B$8:D$18,2,FALSE))*(365.25*1*10^-6)),0)</f>
        <v>7.7661281249999988E-3</v>
      </c>
      <c r="K618" s="4">
        <f>IF($I618="Secured",(E618*(VLOOKUP(F618,'Background data'!B$8:D$18,3,FALSE))*(365.25*1*10^-6)),0)</f>
        <v>8.6290312499999994E-2</v>
      </c>
      <c r="L618" s="4">
        <f>IF(I618="Secured",(E618*(VLOOKUP(F618,'Background data'!B$8:G$18,4,FALSE))*(365.25*1*10^-6)),0)</f>
        <v>3.8830640624999994E-3</v>
      </c>
      <c r="M618" s="4">
        <f>IF(I618="Secured",(E618*(VLOOKUP(F618,'Background data'!B$8:H$18,5,FALSE))*(365.25*1*10^-6)),0)</f>
        <v>0.15532256249999998</v>
      </c>
    </row>
    <row r="619" spans="1:13" x14ac:dyDescent="0.3">
      <c r="A619" s="2" t="s">
        <v>1307</v>
      </c>
      <c r="B619" s="2" t="s">
        <v>170</v>
      </c>
      <c r="C619" s="17">
        <v>45534</v>
      </c>
      <c r="D619" s="2" t="s">
        <v>4</v>
      </c>
      <c r="E619" s="2">
        <f>VLOOKUP(D619,'Background data'!B$2:E$5,4,FALSE)</f>
        <v>47.25</v>
      </c>
      <c r="F619" s="2" t="s">
        <v>11</v>
      </c>
      <c r="G619" s="10">
        <v>45770</v>
      </c>
      <c r="H619" s="2" t="s">
        <v>399</v>
      </c>
      <c r="I619" s="2" t="str">
        <f t="shared" si="15"/>
        <v>Secured</v>
      </c>
      <c r="J619" s="4">
        <f>IF($I619="Secured",(E619*(VLOOKUP(F619,'Background data'!B$8:D$18,2,FALSE))*(365.25*1*10^-6)),0)</f>
        <v>7.7661281249999988E-3</v>
      </c>
      <c r="K619" s="4">
        <f>IF($I619="Secured",(E619*(VLOOKUP(F619,'Background data'!B$8:D$18,3,FALSE))*(365.25*1*10^-6)),0)</f>
        <v>8.6290312499999994E-2</v>
      </c>
      <c r="L619" s="4">
        <f>IF(I619="Secured",(E619*(VLOOKUP(F619,'Background data'!B$8:G$18,4,FALSE))*(365.25*1*10^-6)),0)</f>
        <v>3.8830640624999994E-3</v>
      </c>
      <c r="M619" s="4">
        <f>IF(I619="Secured",(E619*(VLOOKUP(F619,'Background data'!B$8:H$18,5,FALSE))*(365.25*1*10^-6)),0)</f>
        <v>0.15532256249999998</v>
      </c>
    </row>
    <row r="620" spans="1:13" x14ac:dyDescent="0.3">
      <c r="A620" s="2" t="s">
        <v>905</v>
      </c>
      <c r="B620" s="2" t="s">
        <v>170</v>
      </c>
      <c r="C620" s="3">
        <v>45425</v>
      </c>
      <c r="D620" s="2" t="s">
        <v>4</v>
      </c>
      <c r="E620" s="2">
        <f>VLOOKUP(D620,'Background data'!B$2:E$5,4,FALSE)</f>
        <v>47.25</v>
      </c>
      <c r="F620" s="2" t="s">
        <v>11</v>
      </c>
      <c r="G620" s="10">
        <v>45770</v>
      </c>
      <c r="H620" s="2" t="s">
        <v>399</v>
      </c>
      <c r="I620" s="2" t="str">
        <f t="shared" si="15"/>
        <v>Secured</v>
      </c>
      <c r="J620" s="4">
        <f>IF($I620="Secured",(E620*(VLOOKUP(F620,'Background data'!B$8:D$18,2,FALSE))*(365.25*1*10^-6)),0)</f>
        <v>7.7661281249999988E-3</v>
      </c>
      <c r="K620" s="4">
        <f>IF($I620="Secured",(E620*(VLOOKUP(F620,'Background data'!B$8:D$18,3,FALSE))*(365.25*1*10^-6)),0)</f>
        <v>8.6290312499999994E-2</v>
      </c>
      <c r="L620" s="4">
        <f>IF(I620="Secured",(E620*(VLOOKUP(F620,'Background data'!B$8:G$18,4,FALSE))*(365.25*1*10^-6)),0)</f>
        <v>3.8830640624999994E-3</v>
      </c>
      <c r="M620" s="4">
        <f>IF(I620="Secured",(E620*(VLOOKUP(F620,'Background data'!B$8:H$18,5,FALSE))*(365.25*1*10^-6)),0)</f>
        <v>0.15532256249999998</v>
      </c>
    </row>
    <row r="621" spans="1:13" x14ac:dyDescent="0.3">
      <c r="A621" s="2" t="s">
        <v>906</v>
      </c>
      <c r="B621" s="2" t="s">
        <v>170</v>
      </c>
      <c r="C621" s="3">
        <v>45425</v>
      </c>
      <c r="D621" s="2" t="s">
        <v>4</v>
      </c>
      <c r="E621" s="2">
        <f>VLOOKUP(D621,'Background data'!B$2:E$5,4,FALSE)</f>
        <v>47.25</v>
      </c>
      <c r="F621" s="2" t="s">
        <v>11</v>
      </c>
      <c r="G621" s="10">
        <v>45770</v>
      </c>
      <c r="H621" s="2" t="s">
        <v>399</v>
      </c>
      <c r="I621" s="2" t="str">
        <f t="shared" si="15"/>
        <v>Secured</v>
      </c>
      <c r="J621" s="4">
        <f>IF($I621="Secured",(E621*(VLOOKUP(F621,'Background data'!B$8:D$18,2,FALSE))*(365.25*1*10^-6)),0)</f>
        <v>7.7661281249999988E-3</v>
      </c>
      <c r="K621" s="4">
        <f>IF($I621="Secured",(E621*(VLOOKUP(F621,'Background data'!B$8:D$18,3,FALSE))*(365.25*1*10^-6)),0)</f>
        <v>8.6290312499999994E-2</v>
      </c>
      <c r="L621" s="4">
        <f>IF(I621="Secured",(E621*(VLOOKUP(F621,'Background data'!B$8:G$18,4,FALSE))*(365.25*1*10^-6)),0)</f>
        <v>3.8830640624999994E-3</v>
      </c>
      <c r="M621" s="4">
        <f>IF(I621="Secured",(E621*(VLOOKUP(F621,'Background data'!B$8:H$18,5,FALSE))*(365.25*1*10^-6)),0)</f>
        <v>0.15532256249999998</v>
      </c>
    </row>
    <row r="622" spans="1:13" x14ac:dyDescent="0.3">
      <c r="A622" s="2" t="s">
        <v>1308</v>
      </c>
      <c r="B622" s="2" t="s">
        <v>171</v>
      </c>
      <c r="C622" s="17">
        <v>45454</v>
      </c>
      <c r="D622" s="2" t="s">
        <v>5</v>
      </c>
      <c r="E622" s="2">
        <f>VLOOKUP(D622,'Background data'!B$2:E$5,4,FALSE)</f>
        <v>64.8</v>
      </c>
      <c r="F622" s="2" t="s">
        <v>11</v>
      </c>
      <c r="G622" s="10">
        <v>45770</v>
      </c>
      <c r="H622" s="2" t="s">
        <v>398</v>
      </c>
      <c r="I622" s="2" t="str">
        <f t="shared" si="15"/>
        <v>Secured</v>
      </c>
      <c r="J622" s="4">
        <f>IF($I622="Secured",(E622*(VLOOKUP(F622,'Background data'!B$8:D$18,2,FALSE))*(365.25*1*10^-6)),0)</f>
        <v>1.0650689999999999E-2</v>
      </c>
      <c r="K622" s="4">
        <f>IF($I622="Secured",(E622*(VLOOKUP(F622,'Background data'!B$8:D$18,3,FALSE))*(365.25*1*10^-6)),0)</f>
        <v>0.11834099999999999</v>
      </c>
      <c r="L622" s="4">
        <f>IF(I622="Secured",(E622*(VLOOKUP(F622,'Background data'!B$8:G$18,4,FALSE))*(365.25*1*10^-6)),0)</f>
        <v>5.3253449999999996E-3</v>
      </c>
      <c r="M622" s="4">
        <f>IF(I622="Secured",(E622*(VLOOKUP(F622,'Background data'!B$8:H$18,5,FALSE))*(365.25*1*10^-6)),0)</f>
        <v>0.21301379999999995</v>
      </c>
    </row>
    <row r="623" spans="1:13" x14ac:dyDescent="0.3">
      <c r="A623" s="2" t="s">
        <v>1309</v>
      </c>
      <c r="B623" s="2" t="s">
        <v>172</v>
      </c>
      <c r="C623" s="17">
        <v>45532</v>
      </c>
      <c r="D623" s="2" t="s">
        <v>5</v>
      </c>
      <c r="E623" s="2">
        <f>VLOOKUP(D623,'Background data'!B$2:E$5,4,FALSE)</f>
        <v>64.8</v>
      </c>
      <c r="F623" s="2" t="s">
        <v>11</v>
      </c>
      <c r="G623" s="10">
        <v>45770</v>
      </c>
      <c r="H623" s="2" t="s">
        <v>398</v>
      </c>
      <c r="I623" s="2" t="str">
        <f t="shared" si="15"/>
        <v>Secured</v>
      </c>
      <c r="J623" s="4">
        <f>IF($I623="Secured",(E623*(VLOOKUP(F623,'Background data'!B$8:D$18,2,FALSE))*(365.25*1*10^-6)),0)</f>
        <v>1.0650689999999999E-2</v>
      </c>
      <c r="K623" s="4">
        <f>IF($I623="Secured",(E623*(VLOOKUP(F623,'Background data'!B$8:D$18,3,FALSE))*(365.25*1*10^-6)),0)</f>
        <v>0.11834099999999999</v>
      </c>
      <c r="L623" s="4">
        <f>IF(I623="Secured",(E623*(VLOOKUP(F623,'Background data'!B$8:G$18,4,FALSE))*(365.25*1*10^-6)),0)</f>
        <v>5.3253449999999996E-3</v>
      </c>
      <c r="M623" s="4">
        <f>IF(I623="Secured",(E623*(VLOOKUP(F623,'Background data'!B$8:H$18,5,FALSE))*(365.25*1*10^-6)),0)</f>
        <v>0.21301379999999995</v>
      </c>
    </row>
    <row r="624" spans="1:13" x14ac:dyDescent="0.3">
      <c r="A624" s="2" t="s">
        <v>907</v>
      </c>
      <c r="B624" s="2" t="s">
        <v>173</v>
      </c>
      <c r="C624" s="3">
        <v>45419</v>
      </c>
      <c r="D624" s="2" t="s">
        <v>4</v>
      </c>
      <c r="E624" s="2">
        <f>VLOOKUP(D624,'Background data'!B$2:E$5,4,FALSE)</f>
        <v>47.25</v>
      </c>
      <c r="F624" s="2" t="s">
        <v>11</v>
      </c>
      <c r="G624" s="10">
        <v>45770</v>
      </c>
      <c r="H624" s="2" t="s">
        <v>399</v>
      </c>
      <c r="I624" s="2" t="str">
        <f t="shared" si="15"/>
        <v>Secured</v>
      </c>
      <c r="J624" s="4">
        <f>IF($I624="Secured",(E624*(VLOOKUP(F624,'Background data'!B$8:D$18,2,FALSE))*(365.25*1*10^-6)),0)</f>
        <v>7.7661281249999988E-3</v>
      </c>
      <c r="K624" s="4">
        <f>IF($I624="Secured",(E624*(VLOOKUP(F624,'Background data'!B$8:D$18,3,FALSE))*(365.25*1*10^-6)),0)</f>
        <v>8.6290312499999994E-2</v>
      </c>
      <c r="L624" s="4">
        <f>IF(I624="Secured",(E624*(VLOOKUP(F624,'Background data'!B$8:G$18,4,FALSE))*(365.25*1*10^-6)),0)</f>
        <v>3.8830640624999994E-3</v>
      </c>
      <c r="M624" s="4">
        <f>IF(I624="Secured",(E624*(VLOOKUP(F624,'Background data'!B$8:H$18,5,FALSE))*(365.25*1*10^-6)),0)</f>
        <v>0.15532256249999998</v>
      </c>
    </row>
    <row r="625" spans="1:13" x14ac:dyDescent="0.3">
      <c r="A625" s="2" t="s">
        <v>908</v>
      </c>
      <c r="B625" s="2" t="s">
        <v>173</v>
      </c>
      <c r="C625" s="3">
        <v>45420</v>
      </c>
      <c r="D625" s="2" t="s">
        <v>5</v>
      </c>
      <c r="E625" s="2">
        <f>VLOOKUP(D625,'Background data'!B$2:E$5,4,FALSE)</f>
        <v>64.8</v>
      </c>
      <c r="F625" s="2" t="s">
        <v>11</v>
      </c>
      <c r="G625" s="10">
        <v>45770</v>
      </c>
      <c r="H625" s="2" t="s">
        <v>398</v>
      </c>
      <c r="I625" s="2" t="str">
        <f t="shared" si="15"/>
        <v>Secured</v>
      </c>
      <c r="J625" s="4">
        <f>IF($I625="Secured",(E625*(VLOOKUP(F625,'Background data'!B$8:D$18,2,FALSE))*(365.25*1*10^-6)),0)</f>
        <v>1.0650689999999999E-2</v>
      </c>
      <c r="K625" s="4">
        <f>IF($I625="Secured",(E625*(VLOOKUP(F625,'Background data'!B$8:D$18,3,FALSE))*(365.25*1*10^-6)),0)</f>
        <v>0.11834099999999999</v>
      </c>
      <c r="L625" s="4">
        <f>IF(I625="Secured",(E625*(VLOOKUP(F625,'Background data'!B$8:G$18,4,FALSE))*(365.25*1*10^-6)),0)</f>
        <v>5.3253449999999996E-3</v>
      </c>
      <c r="M625" s="4">
        <f>IF(I625="Secured",(E625*(VLOOKUP(F625,'Background data'!B$8:H$18,5,FALSE))*(365.25*1*10^-6)),0)</f>
        <v>0.21301379999999995</v>
      </c>
    </row>
    <row r="626" spans="1:13" x14ac:dyDescent="0.3">
      <c r="A626" s="2" t="s">
        <v>909</v>
      </c>
      <c r="B626" s="2" t="s">
        <v>173</v>
      </c>
      <c r="C626" s="3">
        <v>45415</v>
      </c>
      <c r="D626" s="2" t="s">
        <v>5</v>
      </c>
      <c r="E626" s="2">
        <f>VLOOKUP(D626,'Background data'!B$2:E$5,4,FALSE)</f>
        <v>64.8</v>
      </c>
      <c r="F626" s="2" t="s">
        <v>11</v>
      </c>
      <c r="G626" s="10">
        <v>45770</v>
      </c>
      <c r="H626" s="2" t="s">
        <v>398</v>
      </c>
      <c r="I626" s="2" t="str">
        <f t="shared" si="15"/>
        <v>Secured</v>
      </c>
      <c r="J626" s="4">
        <f>IF($I626="Secured",(E626*(VLOOKUP(F626,'Background data'!B$8:D$18,2,FALSE))*(365.25*1*10^-6)),0)</f>
        <v>1.0650689999999999E-2</v>
      </c>
      <c r="K626" s="4">
        <f>IF($I626="Secured",(E626*(VLOOKUP(F626,'Background data'!B$8:D$18,3,FALSE))*(365.25*1*10^-6)),0)</f>
        <v>0.11834099999999999</v>
      </c>
      <c r="L626" s="4">
        <f>IF(I626="Secured",(E626*(VLOOKUP(F626,'Background data'!B$8:G$18,4,FALSE))*(365.25*1*10^-6)),0)</f>
        <v>5.3253449999999996E-3</v>
      </c>
      <c r="M626" s="4">
        <f>IF(I626="Secured",(E626*(VLOOKUP(F626,'Background data'!B$8:H$18,5,FALSE))*(365.25*1*10^-6)),0)</f>
        <v>0.21301379999999995</v>
      </c>
    </row>
    <row r="627" spans="1:13" x14ac:dyDescent="0.3">
      <c r="A627" s="2" t="s">
        <v>910</v>
      </c>
      <c r="B627" s="2" t="s">
        <v>174</v>
      </c>
      <c r="C627" s="3">
        <v>45414</v>
      </c>
      <c r="D627" s="2" t="s">
        <v>5</v>
      </c>
      <c r="E627" s="2">
        <f>VLOOKUP(D627,'Background data'!B$2:E$5,4,FALSE)</f>
        <v>64.8</v>
      </c>
      <c r="F627" s="2" t="s">
        <v>11</v>
      </c>
      <c r="G627" s="10">
        <v>45770</v>
      </c>
      <c r="H627" s="2" t="s">
        <v>398</v>
      </c>
      <c r="I627" s="2" t="str">
        <f t="shared" si="15"/>
        <v>Secured</v>
      </c>
      <c r="J627" s="4">
        <f>IF($I627="Secured",(E627*(VLOOKUP(F627,'Background data'!B$8:D$18,2,FALSE))*(365.25*1*10^-6)),0)</f>
        <v>1.0650689999999999E-2</v>
      </c>
      <c r="K627" s="4">
        <f>IF($I627="Secured",(E627*(VLOOKUP(F627,'Background data'!B$8:D$18,3,FALSE))*(365.25*1*10^-6)),0)</f>
        <v>0.11834099999999999</v>
      </c>
      <c r="L627" s="4">
        <f>IF(I627="Secured",(E627*(VLOOKUP(F627,'Background data'!B$8:G$18,4,FALSE))*(365.25*1*10^-6)),0)</f>
        <v>5.3253449999999996E-3</v>
      </c>
      <c r="M627" s="4">
        <f>IF(I627="Secured",(E627*(VLOOKUP(F627,'Background data'!B$8:H$18,5,FALSE))*(365.25*1*10^-6)),0)</f>
        <v>0.21301379999999995</v>
      </c>
    </row>
    <row r="628" spans="1:13" x14ac:dyDescent="0.3">
      <c r="A628" s="2" t="s">
        <v>911</v>
      </c>
      <c r="B628" s="2" t="s">
        <v>174</v>
      </c>
      <c r="C628" s="3">
        <v>45415</v>
      </c>
      <c r="D628" s="2" t="s">
        <v>5</v>
      </c>
      <c r="E628" s="2">
        <f>VLOOKUP(D628,'Background data'!B$2:E$5,4,FALSE)</f>
        <v>64.8</v>
      </c>
      <c r="F628" s="2" t="s">
        <v>11</v>
      </c>
      <c r="G628" s="10">
        <v>45770</v>
      </c>
      <c r="H628" s="2" t="s">
        <v>398</v>
      </c>
      <c r="I628" s="2" t="str">
        <f t="shared" si="15"/>
        <v>Secured</v>
      </c>
      <c r="J628" s="4">
        <f>IF($I628="Secured",(E628*(VLOOKUP(F628,'Background data'!B$8:D$18,2,FALSE))*(365.25*1*10^-6)),0)</f>
        <v>1.0650689999999999E-2</v>
      </c>
      <c r="K628" s="4">
        <f>IF($I628="Secured",(E628*(VLOOKUP(F628,'Background data'!B$8:D$18,3,FALSE))*(365.25*1*10^-6)),0)</f>
        <v>0.11834099999999999</v>
      </c>
      <c r="L628" s="4">
        <f>IF(I628="Secured",(E628*(VLOOKUP(F628,'Background data'!B$8:G$18,4,FALSE))*(365.25*1*10^-6)),0)</f>
        <v>5.3253449999999996E-3</v>
      </c>
      <c r="M628" s="4">
        <f>IF(I628="Secured",(E628*(VLOOKUP(F628,'Background data'!B$8:H$18,5,FALSE))*(365.25*1*10^-6)),0)</f>
        <v>0.21301379999999995</v>
      </c>
    </row>
    <row r="629" spans="1:13" x14ac:dyDescent="0.3">
      <c r="A629" s="2" t="s">
        <v>912</v>
      </c>
      <c r="B629" s="2" t="s">
        <v>174</v>
      </c>
      <c r="C629" s="3">
        <v>45414</v>
      </c>
      <c r="D629" s="2" t="s">
        <v>5</v>
      </c>
      <c r="E629" s="2">
        <f>VLOOKUP(D629,'Background data'!B$2:E$5,4,FALSE)</f>
        <v>64.8</v>
      </c>
      <c r="F629" s="2" t="s">
        <v>11</v>
      </c>
      <c r="G629" s="10">
        <v>45770</v>
      </c>
      <c r="H629" s="2" t="s">
        <v>398</v>
      </c>
      <c r="I629" s="2" t="str">
        <f t="shared" si="15"/>
        <v>Secured</v>
      </c>
      <c r="J629" s="4">
        <f>IF($I629="Secured",(E629*(VLOOKUP(F629,'Background data'!B$8:D$18,2,FALSE))*(365.25*1*10^-6)),0)</f>
        <v>1.0650689999999999E-2</v>
      </c>
      <c r="K629" s="4">
        <f>IF($I629="Secured",(E629*(VLOOKUP(F629,'Background data'!B$8:D$18,3,FALSE))*(365.25*1*10^-6)),0)</f>
        <v>0.11834099999999999</v>
      </c>
      <c r="L629" s="4">
        <f>IF(I629="Secured",(E629*(VLOOKUP(F629,'Background data'!B$8:G$18,4,FALSE))*(365.25*1*10^-6)),0)</f>
        <v>5.3253449999999996E-3</v>
      </c>
      <c r="M629" s="4">
        <f>IF(I629="Secured",(E629*(VLOOKUP(F629,'Background data'!B$8:H$18,5,FALSE))*(365.25*1*10^-6)),0)</f>
        <v>0.21301379999999995</v>
      </c>
    </row>
    <row r="630" spans="1:13" x14ac:dyDescent="0.3">
      <c r="A630" s="2" t="s">
        <v>1310</v>
      </c>
      <c r="B630" s="2" t="s">
        <v>174</v>
      </c>
      <c r="C630" s="17">
        <v>45453</v>
      </c>
      <c r="D630" s="2" t="s">
        <v>5</v>
      </c>
      <c r="E630" s="2">
        <f>VLOOKUP(D630,'Background data'!B$2:E$5,4,FALSE)</f>
        <v>64.8</v>
      </c>
      <c r="F630" s="2" t="s">
        <v>11</v>
      </c>
      <c r="G630" s="10">
        <v>45770</v>
      </c>
      <c r="H630" s="2" t="s">
        <v>398</v>
      </c>
      <c r="I630" s="2" t="str">
        <f t="shared" si="15"/>
        <v>Secured</v>
      </c>
      <c r="J630" s="4">
        <f>IF($I630="Secured",(E630*(VLOOKUP(F630,'Background data'!B$8:D$18,2,FALSE))*(365.25*1*10^-6)),0)</f>
        <v>1.0650689999999999E-2</v>
      </c>
      <c r="K630" s="4">
        <f>IF($I630="Secured",(E630*(VLOOKUP(F630,'Background data'!B$8:D$18,3,FALSE))*(365.25*1*10^-6)),0)</f>
        <v>0.11834099999999999</v>
      </c>
      <c r="L630" s="4">
        <f>IF(I630="Secured",(E630*(VLOOKUP(F630,'Background data'!B$8:G$18,4,FALSE))*(365.25*1*10^-6)),0)</f>
        <v>5.3253449999999996E-3</v>
      </c>
      <c r="M630" s="4">
        <f>IF(I630="Secured",(E630*(VLOOKUP(F630,'Background data'!B$8:H$18,5,FALSE))*(365.25*1*10^-6)),0)</f>
        <v>0.21301379999999995</v>
      </c>
    </row>
    <row r="631" spans="1:13" x14ac:dyDescent="0.3">
      <c r="A631" s="2" t="s">
        <v>913</v>
      </c>
      <c r="B631" s="2" t="s">
        <v>174</v>
      </c>
      <c r="C631" s="3">
        <v>45427</v>
      </c>
      <c r="D631" s="2" t="s">
        <v>5</v>
      </c>
      <c r="E631" s="2">
        <f>VLOOKUP(D631,'Background data'!B$2:E$5,4,FALSE)</f>
        <v>64.8</v>
      </c>
      <c r="F631" s="2" t="s">
        <v>11</v>
      </c>
      <c r="G631" s="10">
        <v>45770</v>
      </c>
      <c r="H631" s="2" t="s">
        <v>398</v>
      </c>
      <c r="I631" s="2" t="str">
        <f t="shared" si="15"/>
        <v>Secured</v>
      </c>
      <c r="J631" s="4">
        <f>IF($I631="Secured",(E631*(VLOOKUP(F631,'Background data'!B$8:D$18,2,FALSE))*(365.25*1*10^-6)),0)</f>
        <v>1.0650689999999999E-2</v>
      </c>
      <c r="K631" s="4">
        <f>IF($I631="Secured",(E631*(VLOOKUP(F631,'Background data'!B$8:D$18,3,FALSE))*(365.25*1*10^-6)),0)</f>
        <v>0.11834099999999999</v>
      </c>
      <c r="L631" s="4">
        <f>IF(I631="Secured",(E631*(VLOOKUP(F631,'Background data'!B$8:G$18,4,FALSE))*(365.25*1*10^-6)),0)</f>
        <v>5.3253449999999996E-3</v>
      </c>
      <c r="M631" s="4">
        <f>IF(I631="Secured",(E631*(VLOOKUP(F631,'Background data'!B$8:H$18,5,FALSE))*(365.25*1*10^-6)),0)</f>
        <v>0.21301379999999995</v>
      </c>
    </row>
    <row r="632" spans="1:13" x14ac:dyDescent="0.3">
      <c r="A632" s="2" t="s">
        <v>914</v>
      </c>
      <c r="B632" s="2" t="s">
        <v>175</v>
      </c>
      <c r="C632" s="3">
        <v>45428</v>
      </c>
      <c r="D632" s="2" t="s">
        <v>5</v>
      </c>
      <c r="E632" s="2">
        <f>VLOOKUP(D632,'Background data'!B$2:E$5,4,FALSE)</f>
        <v>64.8</v>
      </c>
      <c r="F632" s="2" t="s">
        <v>11</v>
      </c>
      <c r="G632" s="10">
        <v>45770</v>
      </c>
      <c r="H632" s="2" t="s">
        <v>398</v>
      </c>
      <c r="I632" s="2" t="str">
        <f t="shared" si="15"/>
        <v>Secured</v>
      </c>
      <c r="J632" s="4">
        <f>IF($I632="Secured",(E632*(VLOOKUP(F632,'Background data'!B$8:D$18,2,FALSE))*(365.25*1*10^-6)),0)</f>
        <v>1.0650689999999999E-2</v>
      </c>
      <c r="K632" s="4">
        <f>IF($I632="Secured",(E632*(VLOOKUP(F632,'Background data'!B$8:D$18,3,FALSE))*(365.25*1*10^-6)),0)</f>
        <v>0.11834099999999999</v>
      </c>
      <c r="L632" s="4">
        <f>IF(I632="Secured",(E632*(VLOOKUP(F632,'Background data'!B$8:G$18,4,FALSE))*(365.25*1*10^-6)),0)</f>
        <v>5.3253449999999996E-3</v>
      </c>
      <c r="M632" s="4">
        <f>IF(I632="Secured",(E632*(VLOOKUP(F632,'Background data'!B$8:H$18,5,FALSE))*(365.25*1*10^-6)),0)</f>
        <v>0.21301379999999995</v>
      </c>
    </row>
    <row r="633" spans="1:13" x14ac:dyDescent="0.3">
      <c r="A633" s="2" t="s">
        <v>915</v>
      </c>
      <c r="B633" s="2" t="s">
        <v>175</v>
      </c>
      <c r="C633" s="3">
        <v>45428</v>
      </c>
      <c r="D633" s="2" t="s">
        <v>4</v>
      </c>
      <c r="E633" s="2">
        <f>VLOOKUP(D633,'Background data'!B$2:E$5,4,FALSE)</f>
        <v>47.25</v>
      </c>
      <c r="F633" s="2" t="s">
        <v>11</v>
      </c>
      <c r="G633" s="10">
        <v>45770</v>
      </c>
      <c r="H633" s="2" t="s">
        <v>399</v>
      </c>
      <c r="I633" s="2" t="str">
        <f t="shared" si="15"/>
        <v>Secured</v>
      </c>
      <c r="J633" s="4">
        <f>IF($I633="Secured",(E633*(VLOOKUP(F633,'Background data'!B$8:D$18,2,FALSE))*(365.25*1*10^-6)),0)</f>
        <v>7.7661281249999988E-3</v>
      </c>
      <c r="K633" s="4">
        <f>IF($I633="Secured",(E633*(VLOOKUP(F633,'Background data'!B$8:D$18,3,FALSE))*(365.25*1*10^-6)),0)</f>
        <v>8.6290312499999994E-2</v>
      </c>
      <c r="L633" s="4">
        <f>IF(I633="Secured",(E633*(VLOOKUP(F633,'Background data'!B$8:G$18,4,FALSE))*(365.25*1*10^-6)),0)</f>
        <v>3.8830640624999994E-3</v>
      </c>
      <c r="M633" s="4">
        <f>IF(I633="Secured",(E633*(VLOOKUP(F633,'Background data'!B$8:H$18,5,FALSE))*(365.25*1*10^-6)),0)</f>
        <v>0.15532256249999998</v>
      </c>
    </row>
    <row r="634" spans="1:13" x14ac:dyDescent="0.3">
      <c r="A634" s="2" t="s">
        <v>916</v>
      </c>
      <c r="B634" s="2" t="s">
        <v>175</v>
      </c>
      <c r="C634" s="3">
        <v>45414</v>
      </c>
      <c r="D634" s="2" t="s">
        <v>4</v>
      </c>
      <c r="E634" s="2">
        <f>VLOOKUP(D634,'Background data'!B$2:E$5,4,FALSE)</f>
        <v>47.25</v>
      </c>
      <c r="F634" s="2" t="s">
        <v>11</v>
      </c>
      <c r="G634" s="10">
        <v>45770</v>
      </c>
      <c r="H634" s="2" t="s">
        <v>399</v>
      </c>
      <c r="I634" s="2" t="str">
        <f t="shared" si="15"/>
        <v>Secured</v>
      </c>
      <c r="J634" s="4">
        <f>IF($I634="Secured",(E634*(VLOOKUP(F634,'Background data'!B$8:D$18,2,FALSE))*(365.25*1*10^-6)),0)</f>
        <v>7.7661281249999988E-3</v>
      </c>
      <c r="K634" s="4">
        <f>IF($I634="Secured",(E634*(VLOOKUP(F634,'Background data'!B$8:D$18,3,FALSE))*(365.25*1*10^-6)),0)</f>
        <v>8.6290312499999994E-2</v>
      </c>
      <c r="L634" s="4">
        <f>IF(I634="Secured",(E634*(VLOOKUP(F634,'Background data'!B$8:G$18,4,FALSE))*(365.25*1*10^-6)),0)</f>
        <v>3.8830640624999994E-3</v>
      </c>
      <c r="M634" s="4">
        <f>IF(I634="Secured",(E634*(VLOOKUP(F634,'Background data'!B$8:H$18,5,FALSE))*(365.25*1*10^-6)),0)</f>
        <v>0.15532256249999998</v>
      </c>
    </row>
    <row r="635" spans="1:13" x14ac:dyDescent="0.3">
      <c r="A635" s="2" t="s">
        <v>1311</v>
      </c>
      <c r="B635" s="2" t="s">
        <v>175</v>
      </c>
      <c r="C635" s="17">
        <v>45477</v>
      </c>
      <c r="D635" s="2" t="s">
        <v>4</v>
      </c>
      <c r="E635" s="2">
        <f>VLOOKUP(D635,'Background data'!B$2:E$5,4,FALSE)</f>
        <v>47.25</v>
      </c>
      <c r="F635" s="2" t="s">
        <v>11</v>
      </c>
      <c r="G635" s="10">
        <v>45770</v>
      </c>
      <c r="H635" s="2" t="s">
        <v>399</v>
      </c>
      <c r="I635" s="2" t="str">
        <f t="shared" si="15"/>
        <v>Secured</v>
      </c>
      <c r="J635" s="4">
        <f>IF($I635="Secured",(E635*(VLOOKUP(F635,'Background data'!B$8:D$18,2,FALSE))*(365.25*1*10^-6)),0)</f>
        <v>7.7661281249999988E-3</v>
      </c>
      <c r="K635" s="4">
        <f>IF($I635="Secured",(E635*(VLOOKUP(F635,'Background data'!B$8:D$18,3,FALSE))*(365.25*1*10^-6)),0)</f>
        <v>8.6290312499999994E-2</v>
      </c>
      <c r="L635" s="4">
        <f>IF(I635="Secured",(E635*(VLOOKUP(F635,'Background data'!B$8:G$18,4,FALSE))*(365.25*1*10^-6)),0)</f>
        <v>3.8830640624999994E-3</v>
      </c>
      <c r="M635" s="4">
        <f>IF(I635="Secured",(E635*(VLOOKUP(F635,'Background data'!B$8:H$18,5,FALSE))*(365.25*1*10^-6)),0)</f>
        <v>0.15532256249999998</v>
      </c>
    </row>
    <row r="636" spans="1:13" x14ac:dyDescent="0.3">
      <c r="A636" s="2" t="s">
        <v>917</v>
      </c>
      <c r="B636" s="2" t="s">
        <v>176</v>
      </c>
      <c r="C636" s="3">
        <v>45421</v>
      </c>
      <c r="D636" s="2" t="s">
        <v>5</v>
      </c>
      <c r="E636" s="2">
        <f>VLOOKUP(D636,'Background data'!B$2:E$5,4,FALSE)</f>
        <v>64.8</v>
      </c>
      <c r="F636" s="2" t="s">
        <v>11</v>
      </c>
      <c r="G636" s="10">
        <v>45770</v>
      </c>
      <c r="H636" s="2" t="s">
        <v>397</v>
      </c>
      <c r="I636" s="2" t="str">
        <f t="shared" si="15"/>
        <v>Secured</v>
      </c>
      <c r="J636" s="4">
        <f>IF($I636="Secured",(E636*(VLOOKUP(F636,'Background data'!B$8:D$18,2,FALSE))*(365.25*1*10^-6)),0)</f>
        <v>1.0650689999999999E-2</v>
      </c>
      <c r="K636" s="4">
        <f>IF($I636="Secured",(E636*(VLOOKUP(F636,'Background data'!B$8:D$18,3,FALSE))*(365.25*1*10^-6)),0)</f>
        <v>0.11834099999999999</v>
      </c>
      <c r="L636" s="4">
        <f>IF(I636="Secured",(E636*(VLOOKUP(F636,'Background data'!B$8:G$18,4,FALSE))*(365.25*1*10^-6)),0)</f>
        <v>5.3253449999999996E-3</v>
      </c>
      <c r="M636" s="4">
        <f>IF(I636="Secured",(E636*(VLOOKUP(F636,'Background data'!B$8:H$18,5,FALSE))*(365.25*1*10^-6)),0)</f>
        <v>0.21301379999999995</v>
      </c>
    </row>
    <row r="637" spans="1:13" x14ac:dyDescent="0.3">
      <c r="A637" s="2" t="s">
        <v>1312</v>
      </c>
      <c r="B637" s="2" t="s">
        <v>176</v>
      </c>
      <c r="C637" s="17">
        <v>45454</v>
      </c>
      <c r="D637" s="2" t="s">
        <v>5</v>
      </c>
      <c r="E637" s="2">
        <f>VLOOKUP(D637,'Background data'!B$2:E$5,4,FALSE)</f>
        <v>64.8</v>
      </c>
      <c r="F637" s="2" t="s">
        <v>11</v>
      </c>
      <c r="G637" s="10">
        <v>45770</v>
      </c>
      <c r="H637" s="2" t="s">
        <v>397</v>
      </c>
      <c r="I637" s="2" t="str">
        <f t="shared" si="15"/>
        <v>Secured</v>
      </c>
      <c r="J637" s="4">
        <f>IF($I637="Secured",(E637*(VLOOKUP(F637,'Background data'!B$8:D$18,2,FALSE))*(365.25*1*10^-6)),0)</f>
        <v>1.0650689999999999E-2</v>
      </c>
      <c r="K637" s="4">
        <f>IF($I637="Secured",(E637*(VLOOKUP(F637,'Background data'!B$8:D$18,3,FALSE))*(365.25*1*10^-6)),0)</f>
        <v>0.11834099999999999</v>
      </c>
      <c r="L637" s="4">
        <f>IF(I637="Secured",(E637*(VLOOKUP(F637,'Background data'!B$8:G$18,4,FALSE))*(365.25*1*10^-6)),0)</f>
        <v>5.3253449999999996E-3</v>
      </c>
      <c r="M637" s="4">
        <f>IF(I637="Secured",(E637*(VLOOKUP(F637,'Background data'!B$8:H$18,5,FALSE))*(365.25*1*10^-6)),0)</f>
        <v>0.21301379999999995</v>
      </c>
    </row>
    <row r="638" spans="1:13" x14ac:dyDescent="0.3">
      <c r="A638" s="2" t="s">
        <v>1313</v>
      </c>
      <c r="B638" s="2" t="s">
        <v>176</v>
      </c>
      <c r="C638" s="17">
        <v>45478</v>
      </c>
      <c r="D638" s="2" t="s">
        <v>5</v>
      </c>
      <c r="E638" s="2">
        <f>VLOOKUP(D638,'Background data'!B$2:E$5,4,FALSE)</f>
        <v>64.8</v>
      </c>
      <c r="F638" s="2" t="s">
        <v>11</v>
      </c>
      <c r="G638" s="10">
        <v>45770</v>
      </c>
      <c r="H638" s="2" t="s">
        <v>397</v>
      </c>
      <c r="I638" s="2" t="str">
        <f t="shared" si="15"/>
        <v>Secured</v>
      </c>
      <c r="J638" s="4">
        <f>IF($I638="Secured",(E638*(VLOOKUP(F638,'Background data'!B$8:D$18,2,FALSE))*(365.25*1*10^-6)),0)</f>
        <v>1.0650689999999999E-2</v>
      </c>
      <c r="K638" s="4">
        <f>IF($I638="Secured",(E638*(VLOOKUP(F638,'Background data'!B$8:D$18,3,FALSE))*(365.25*1*10^-6)),0)</f>
        <v>0.11834099999999999</v>
      </c>
      <c r="L638" s="4">
        <f>IF(I638="Secured",(E638*(VLOOKUP(F638,'Background data'!B$8:G$18,4,FALSE))*(365.25*1*10^-6)),0)</f>
        <v>5.3253449999999996E-3</v>
      </c>
      <c r="M638" s="4">
        <f>IF(I638="Secured",(E638*(VLOOKUP(F638,'Background data'!B$8:H$18,5,FALSE))*(365.25*1*10^-6)),0)</f>
        <v>0.21301379999999995</v>
      </c>
    </row>
    <row r="639" spans="1:13" x14ac:dyDescent="0.3">
      <c r="A639" s="2" t="s">
        <v>1314</v>
      </c>
      <c r="B639" s="2" t="s">
        <v>176</v>
      </c>
      <c r="C639" s="17">
        <v>45454</v>
      </c>
      <c r="D639" s="2" t="s">
        <v>5</v>
      </c>
      <c r="E639" s="2">
        <f>VLOOKUP(D639,'Background data'!B$2:E$5,4,FALSE)</f>
        <v>64.8</v>
      </c>
      <c r="F639" s="2" t="s">
        <v>11</v>
      </c>
      <c r="G639" s="10">
        <v>45770</v>
      </c>
      <c r="H639" s="2" t="s">
        <v>397</v>
      </c>
      <c r="I639" s="2" t="str">
        <f t="shared" si="15"/>
        <v>Secured</v>
      </c>
      <c r="J639" s="4">
        <f>IF($I639="Secured",(E639*(VLOOKUP(F639,'Background data'!B$8:D$18,2,FALSE))*(365.25*1*10^-6)),0)</f>
        <v>1.0650689999999999E-2</v>
      </c>
      <c r="K639" s="4">
        <f>IF($I639="Secured",(E639*(VLOOKUP(F639,'Background data'!B$8:D$18,3,FALSE))*(365.25*1*10^-6)),0)</f>
        <v>0.11834099999999999</v>
      </c>
      <c r="L639" s="4">
        <f>IF(I639="Secured",(E639*(VLOOKUP(F639,'Background data'!B$8:G$18,4,FALSE))*(365.25*1*10^-6)),0)</f>
        <v>5.3253449999999996E-3</v>
      </c>
      <c r="M639" s="4">
        <f>IF(I639="Secured",(E639*(VLOOKUP(F639,'Background data'!B$8:H$18,5,FALSE))*(365.25*1*10^-6)),0)</f>
        <v>0.21301379999999995</v>
      </c>
    </row>
    <row r="640" spans="1:13" x14ac:dyDescent="0.3">
      <c r="A640" s="2" t="s">
        <v>918</v>
      </c>
      <c r="B640" s="2" t="s">
        <v>176</v>
      </c>
      <c r="C640" s="3">
        <v>45421</v>
      </c>
      <c r="D640" s="2" t="s">
        <v>5</v>
      </c>
      <c r="E640" s="2">
        <f>VLOOKUP(D640,'Background data'!B$2:E$5,4,FALSE)</f>
        <v>64.8</v>
      </c>
      <c r="F640" s="2" t="s">
        <v>11</v>
      </c>
      <c r="G640" s="10">
        <v>45770</v>
      </c>
      <c r="H640" s="2" t="s">
        <v>397</v>
      </c>
      <c r="I640" s="2" t="str">
        <f t="shared" si="15"/>
        <v>Secured</v>
      </c>
      <c r="J640" s="4">
        <f>IF($I640="Secured",(E640*(VLOOKUP(F640,'Background data'!B$8:D$18,2,FALSE))*(365.25*1*10^-6)),0)</f>
        <v>1.0650689999999999E-2</v>
      </c>
      <c r="K640" s="4">
        <f>IF($I640="Secured",(E640*(VLOOKUP(F640,'Background data'!B$8:D$18,3,FALSE))*(365.25*1*10^-6)),0)</f>
        <v>0.11834099999999999</v>
      </c>
      <c r="L640" s="4">
        <f>IF(I640="Secured",(E640*(VLOOKUP(F640,'Background data'!B$8:G$18,4,FALSE))*(365.25*1*10^-6)),0)</f>
        <v>5.3253449999999996E-3</v>
      </c>
      <c r="M640" s="4">
        <f>IF(I640="Secured",(E640*(VLOOKUP(F640,'Background data'!B$8:H$18,5,FALSE))*(365.25*1*10^-6)),0)</f>
        <v>0.21301379999999995</v>
      </c>
    </row>
    <row r="641" spans="1:13" x14ac:dyDescent="0.3">
      <c r="A641" s="2" t="s">
        <v>1315</v>
      </c>
      <c r="B641" s="2" t="s">
        <v>176</v>
      </c>
      <c r="C641" s="17">
        <v>45457</v>
      </c>
      <c r="D641" s="2" t="s">
        <v>5</v>
      </c>
      <c r="E641" s="2">
        <f>VLOOKUP(D641,'Background data'!B$2:E$5,4,FALSE)</f>
        <v>64.8</v>
      </c>
      <c r="F641" s="2" t="s">
        <v>11</v>
      </c>
      <c r="G641" s="10">
        <v>45770</v>
      </c>
      <c r="H641" s="2" t="s">
        <v>397</v>
      </c>
      <c r="I641" s="2" t="str">
        <f t="shared" si="15"/>
        <v>Secured</v>
      </c>
      <c r="J641" s="4">
        <f>IF($I641="Secured",(E641*(VLOOKUP(F641,'Background data'!B$8:D$18,2,FALSE))*(365.25*1*10^-6)),0)</f>
        <v>1.0650689999999999E-2</v>
      </c>
      <c r="K641" s="4">
        <f>IF($I641="Secured",(E641*(VLOOKUP(F641,'Background data'!B$8:D$18,3,FALSE))*(365.25*1*10^-6)),0)</f>
        <v>0.11834099999999999</v>
      </c>
      <c r="L641" s="4">
        <f>IF(I641="Secured",(E641*(VLOOKUP(F641,'Background data'!B$8:G$18,4,FALSE))*(365.25*1*10^-6)),0)</f>
        <v>5.3253449999999996E-3</v>
      </c>
      <c r="M641" s="4">
        <f>IF(I641="Secured",(E641*(VLOOKUP(F641,'Background data'!B$8:H$18,5,FALSE))*(365.25*1*10^-6)),0)</f>
        <v>0.21301379999999995</v>
      </c>
    </row>
    <row r="642" spans="1:13" x14ac:dyDescent="0.3">
      <c r="A642" s="2" t="s">
        <v>919</v>
      </c>
      <c r="B642" s="2" t="s">
        <v>176</v>
      </c>
      <c r="C642" s="3">
        <v>45420</v>
      </c>
      <c r="D642" s="2" t="s">
        <v>5</v>
      </c>
      <c r="E642" s="2">
        <f>VLOOKUP(D642,'Background data'!B$2:E$5,4,FALSE)</f>
        <v>64.8</v>
      </c>
      <c r="F642" s="2" t="s">
        <v>11</v>
      </c>
      <c r="G642" s="10">
        <v>45770</v>
      </c>
      <c r="H642" s="2" t="s">
        <v>397</v>
      </c>
      <c r="I642" s="2" t="str">
        <f t="shared" si="15"/>
        <v>Secured</v>
      </c>
      <c r="J642" s="4">
        <f>IF($I642="Secured",(E642*(VLOOKUP(F642,'Background data'!B$8:D$18,2,FALSE))*(365.25*1*10^-6)),0)</f>
        <v>1.0650689999999999E-2</v>
      </c>
      <c r="K642" s="4">
        <f>IF($I642="Secured",(E642*(VLOOKUP(F642,'Background data'!B$8:D$18,3,FALSE))*(365.25*1*10^-6)),0)</f>
        <v>0.11834099999999999</v>
      </c>
      <c r="L642" s="4">
        <f>IF(I642="Secured",(E642*(VLOOKUP(F642,'Background data'!B$8:G$18,4,FALSE))*(365.25*1*10^-6)),0)</f>
        <v>5.3253449999999996E-3</v>
      </c>
      <c r="M642" s="4">
        <f>IF(I642="Secured",(E642*(VLOOKUP(F642,'Background data'!B$8:H$18,5,FALSE))*(365.25*1*10^-6)),0)</f>
        <v>0.21301379999999995</v>
      </c>
    </row>
    <row r="643" spans="1:13" x14ac:dyDescent="0.3">
      <c r="A643" s="2" t="s">
        <v>920</v>
      </c>
      <c r="B643" s="2" t="s">
        <v>176</v>
      </c>
      <c r="C643" s="3">
        <v>45419</v>
      </c>
      <c r="D643" s="2" t="s">
        <v>5</v>
      </c>
      <c r="E643" s="2">
        <f>VLOOKUP(D643,'Background data'!B$2:E$5,4,FALSE)</f>
        <v>64.8</v>
      </c>
      <c r="F643" s="2" t="s">
        <v>11</v>
      </c>
      <c r="G643" s="10">
        <v>45770</v>
      </c>
      <c r="H643" s="2" t="s">
        <v>397</v>
      </c>
      <c r="I643" s="2" t="str">
        <f t="shared" si="15"/>
        <v>Secured</v>
      </c>
      <c r="J643" s="4">
        <f>IF($I643="Secured",(E643*(VLOOKUP(F643,'Background data'!B$8:D$18,2,FALSE))*(365.25*1*10^-6)),0)</f>
        <v>1.0650689999999999E-2</v>
      </c>
      <c r="K643" s="4">
        <f>IF($I643="Secured",(E643*(VLOOKUP(F643,'Background data'!B$8:D$18,3,FALSE))*(365.25*1*10^-6)),0)</f>
        <v>0.11834099999999999</v>
      </c>
      <c r="L643" s="4">
        <f>IF(I643="Secured",(E643*(VLOOKUP(F643,'Background data'!B$8:G$18,4,FALSE))*(365.25*1*10^-6)),0)</f>
        <v>5.3253449999999996E-3</v>
      </c>
      <c r="M643" s="4">
        <f>IF(I643="Secured",(E643*(VLOOKUP(F643,'Background data'!B$8:H$18,5,FALSE))*(365.25*1*10^-6)),0)</f>
        <v>0.21301379999999995</v>
      </c>
    </row>
    <row r="644" spans="1:13" x14ac:dyDescent="0.3">
      <c r="A644" s="2" t="s">
        <v>921</v>
      </c>
      <c r="B644" s="2" t="s">
        <v>176</v>
      </c>
      <c r="C644" s="3">
        <v>45419</v>
      </c>
      <c r="D644" s="2" t="s">
        <v>5</v>
      </c>
      <c r="E644" s="2">
        <f>VLOOKUP(D644,'Background data'!B$2:E$5,4,FALSE)</f>
        <v>64.8</v>
      </c>
      <c r="F644" s="2" t="s">
        <v>11</v>
      </c>
      <c r="G644" s="10">
        <v>45770</v>
      </c>
      <c r="H644" s="2" t="s">
        <v>397</v>
      </c>
      <c r="I644" s="2" t="str">
        <f t="shared" si="15"/>
        <v>Secured</v>
      </c>
      <c r="J644" s="4">
        <f>IF($I644="Secured",(E644*(VLOOKUP(F644,'Background data'!B$8:D$18,2,FALSE))*(365.25*1*10^-6)),0)</f>
        <v>1.0650689999999999E-2</v>
      </c>
      <c r="K644" s="4">
        <f>IF($I644="Secured",(E644*(VLOOKUP(F644,'Background data'!B$8:D$18,3,FALSE))*(365.25*1*10^-6)),0)</f>
        <v>0.11834099999999999</v>
      </c>
      <c r="L644" s="4">
        <f>IF(I644="Secured",(E644*(VLOOKUP(F644,'Background data'!B$8:G$18,4,FALSE))*(365.25*1*10^-6)),0)</f>
        <v>5.3253449999999996E-3</v>
      </c>
      <c r="M644" s="4">
        <f>IF(I644="Secured",(E644*(VLOOKUP(F644,'Background data'!B$8:H$18,5,FALSE))*(365.25*1*10^-6)),0)</f>
        <v>0.21301379999999995</v>
      </c>
    </row>
    <row r="645" spans="1:13" x14ac:dyDescent="0.3">
      <c r="A645" s="2" t="s">
        <v>1316</v>
      </c>
      <c r="B645" s="2" t="s">
        <v>177</v>
      </c>
      <c r="C645" s="17">
        <v>45453</v>
      </c>
      <c r="D645" s="2" t="s">
        <v>5</v>
      </c>
      <c r="E645" s="2">
        <f>VLOOKUP(D645,'Background data'!B$2:E$5,4,FALSE)</f>
        <v>64.8</v>
      </c>
      <c r="F645" s="2" t="s">
        <v>11</v>
      </c>
      <c r="G645" s="10">
        <v>45770</v>
      </c>
      <c r="H645" s="2" t="s">
        <v>397</v>
      </c>
      <c r="I645" s="2" t="str">
        <f t="shared" si="15"/>
        <v>Secured</v>
      </c>
      <c r="J645" s="4">
        <f>IF($I645="Secured",(E645*(VLOOKUP(F645,'Background data'!B$8:D$18,2,FALSE))*(365.25*1*10^-6)),0)</f>
        <v>1.0650689999999999E-2</v>
      </c>
      <c r="K645" s="4">
        <f>IF($I645="Secured",(E645*(VLOOKUP(F645,'Background data'!B$8:D$18,3,FALSE))*(365.25*1*10^-6)),0)</f>
        <v>0.11834099999999999</v>
      </c>
      <c r="L645" s="4">
        <f>IF(I645="Secured",(E645*(VLOOKUP(F645,'Background data'!B$8:G$18,4,FALSE))*(365.25*1*10^-6)),0)</f>
        <v>5.3253449999999996E-3</v>
      </c>
      <c r="M645" s="4">
        <f>IF(I645="Secured",(E645*(VLOOKUP(F645,'Background data'!B$8:H$18,5,FALSE))*(365.25*1*10^-6)),0)</f>
        <v>0.21301379999999995</v>
      </c>
    </row>
    <row r="646" spans="1:13" x14ac:dyDescent="0.3">
      <c r="A646" s="2" t="s">
        <v>922</v>
      </c>
      <c r="B646" s="2" t="s">
        <v>177</v>
      </c>
      <c r="C646" s="3">
        <v>45411</v>
      </c>
      <c r="D646" s="2" t="s">
        <v>5</v>
      </c>
      <c r="E646" s="2">
        <f>VLOOKUP(D646,'Background data'!B$2:E$5,4,FALSE)</f>
        <v>64.8</v>
      </c>
      <c r="F646" s="2" t="s">
        <v>11</v>
      </c>
      <c r="G646" s="10">
        <v>45770</v>
      </c>
      <c r="H646" s="2" t="s">
        <v>397</v>
      </c>
      <c r="I646" s="2" t="str">
        <f t="shared" si="15"/>
        <v>Secured</v>
      </c>
      <c r="J646" s="4">
        <f>IF($I646="Secured",(E646*(VLOOKUP(F646,'Background data'!B$8:D$18,2,FALSE))*(365.25*1*10^-6)),0)</f>
        <v>1.0650689999999999E-2</v>
      </c>
      <c r="K646" s="4">
        <f>IF($I646="Secured",(E646*(VLOOKUP(F646,'Background data'!B$8:D$18,3,FALSE))*(365.25*1*10^-6)),0)</f>
        <v>0.11834099999999999</v>
      </c>
      <c r="L646" s="4">
        <f>IF(I646="Secured",(E646*(VLOOKUP(F646,'Background data'!B$8:G$18,4,FALSE))*(365.25*1*10^-6)),0)</f>
        <v>5.3253449999999996E-3</v>
      </c>
      <c r="M646" s="4">
        <f>IF(I646="Secured",(E646*(VLOOKUP(F646,'Background data'!B$8:H$18,5,FALSE))*(365.25*1*10^-6)),0)</f>
        <v>0.21301379999999995</v>
      </c>
    </row>
    <row r="647" spans="1:13" x14ac:dyDescent="0.3">
      <c r="A647" s="2" t="s">
        <v>923</v>
      </c>
      <c r="B647" s="2" t="s">
        <v>177</v>
      </c>
      <c r="C647" s="3">
        <v>45422</v>
      </c>
      <c r="D647" s="2" t="s">
        <v>5</v>
      </c>
      <c r="E647" s="2">
        <f>VLOOKUP(D647,'Background data'!B$2:E$5,4,FALSE)</f>
        <v>64.8</v>
      </c>
      <c r="F647" s="2" t="s">
        <v>11</v>
      </c>
      <c r="G647" s="10">
        <v>45770</v>
      </c>
      <c r="H647" s="2" t="s">
        <v>397</v>
      </c>
      <c r="I647" s="2" t="str">
        <f t="shared" si="15"/>
        <v>Secured</v>
      </c>
      <c r="J647" s="4">
        <f>IF($I647="Secured",(E647*(VLOOKUP(F647,'Background data'!B$8:D$18,2,FALSE))*(365.25*1*10^-6)),0)</f>
        <v>1.0650689999999999E-2</v>
      </c>
      <c r="K647" s="4">
        <f>IF($I647="Secured",(E647*(VLOOKUP(F647,'Background data'!B$8:D$18,3,FALSE))*(365.25*1*10^-6)),0)</f>
        <v>0.11834099999999999</v>
      </c>
      <c r="L647" s="4">
        <f>IF(I647="Secured",(E647*(VLOOKUP(F647,'Background data'!B$8:G$18,4,FALSE))*(365.25*1*10^-6)),0)</f>
        <v>5.3253449999999996E-3</v>
      </c>
      <c r="M647" s="4">
        <f>IF(I647="Secured",(E647*(VLOOKUP(F647,'Background data'!B$8:H$18,5,FALSE))*(365.25*1*10^-6)),0)</f>
        <v>0.21301379999999995</v>
      </c>
    </row>
    <row r="648" spans="1:13" x14ac:dyDescent="0.3">
      <c r="A648" s="2" t="s">
        <v>924</v>
      </c>
      <c r="B648" s="2" t="s">
        <v>177</v>
      </c>
      <c r="C648" s="3">
        <v>45422</v>
      </c>
      <c r="D648" s="2" t="s">
        <v>5</v>
      </c>
      <c r="E648" s="2">
        <f>VLOOKUP(D648,'Background data'!B$2:E$5,4,FALSE)</f>
        <v>64.8</v>
      </c>
      <c r="F648" s="2" t="s">
        <v>11</v>
      </c>
      <c r="G648" s="10">
        <v>45770</v>
      </c>
      <c r="H648" s="2" t="s">
        <v>397</v>
      </c>
      <c r="I648" s="2" t="str">
        <f t="shared" si="15"/>
        <v>Secured</v>
      </c>
      <c r="J648" s="4">
        <f>IF($I648="Secured",(E648*(VLOOKUP(F648,'Background data'!B$8:D$18,2,FALSE))*(365.25*1*10^-6)),0)</f>
        <v>1.0650689999999999E-2</v>
      </c>
      <c r="K648" s="4">
        <f>IF($I648="Secured",(E648*(VLOOKUP(F648,'Background data'!B$8:D$18,3,FALSE))*(365.25*1*10^-6)),0)</f>
        <v>0.11834099999999999</v>
      </c>
      <c r="L648" s="4">
        <f>IF(I648="Secured",(E648*(VLOOKUP(F648,'Background data'!B$8:G$18,4,FALSE))*(365.25*1*10^-6)),0)</f>
        <v>5.3253449999999996E-3</v>
      </c>
      <c r="M648" s="4">
        <f>IF(I648="Secured",(E648*(VLOOKUP(F648,'Background data'!B$8:H$18,5,FALSE))*(365.25*1*10^-6)),0)</f>
        <v>0.21301379999999995</v>
      </c>
    </row>
    <row r="649" spans="1:13" x14ac:dyDescent="0.3">
      <c r="A649" s="2" t="s">
        <v>925</v>
      </c>
      <c r="B649" s="2" t="s">
        <v>177</v>
      </c>
      <c r="C649" s="3">
        <v>45411</v>
      </c>
      <c r="D649" s="2" t="s">
        <v>5</v>
      </c>
      <c r="E649" s="2">
        <f>VLOOKUP(D649,'Background data'!B$2:E$5,4,FALSE)</f>
        <v>64.8</v>
      </c>
      <c r="F649" s="2" t="s">
        <v>11</v>
      </c>
      <c r="G649" s="10">
        <v>45770</v>
      </c>
      <c r="H649" s="2" t="s">
        <v>397</v>
      </c>
      <c r="I649" s="2" t="str">
        <f t="shared" si="15"/>
        <v>Secured</v>
      </c>
      <c r="J649" s="4">
        <f>IF($I649="Secured",(E649*(VLOOKUP(F649,'Background data'!B$8:D$18,2,FALSE))*(365.25*1*10^-6)),0)</f>
        <v>1.0650689999999999E-2</v>
      </c>
      <c r="K649" s="4">
        <f>IF($I649="Secured",(E649*(VLOOKUP(F649,'Background data'!B$8:D$18,3,FALSE))*(365.25*1*10^-6)),0)</f>
        <v>0.11834099999999999</v>
      </c>
      <c r="L649" s="4">
        <f>IF(I649="Secured",(E649*(VLOOKUP(F649,'Background data'!B$8:G$18,4,FALSE))*(365.25*1*10^-6)),0)</f>
        <v>5.3253449999999996E-3</v>
      </c>
      <c r="M649" s="4">
        <f>IF(I649="Secured",(E649*(VLOOKUP(F649,'Background data'!B$8:H$18,5,FALSE))*(365.25*1*10^-6)),0)</f>
        <v>0.21301379999999995</v>
      </c>
    </row>
    <row r="650" spans="1:13" x14ac:dyDescent="0.3">
      <c r="A650" s="2" t="s">
        <v>1317</v>
      </c>
      <c r="B650" s="2" t="s">
        <v>177</v>
      </c>
      <c r="C650" s="17">
        <v>45478</v>
      </c>
      <c r="D650" s="2" t="s">
        <v>5</v>
      </c>
      <c r="E650" s="2">
        <f>VLOOKUP(D650,'Background data'!B$2:E$5,4,FALSE)</f>
        <v>64.8</v>
      </c>
      <c r="F650" s="2" t="s">
        <v>11</v>
      </c>
      <c r="G650" s="10">
        <v>45770</v>
      </c>
      <c r="H650" s="2" t="s">
        <v>397</v>
      </c>
      <c r="I650" s="2" t="str">
        <f t="shared" si="15"/>
        <v>Secured</v>
      </c>
      <c r="J650" s="4">
        <f>IF($I650="Secured",(E650*(VLOOKUP(F650,'Background data'!B$8:D$18,2,FALSE))*(365.25*1*10^-6)),0)</f>
        <v>1.0650689999999999E-2</v>
      </c>
      <c r="K650" s="4">
        <f>IF($I650="Secured",(E650*(VLOOKUP(F650,'Background data'!B$8:D$18,3,FALSE))*(365.25*1*10^-6)),0)</f>
        <v>0.11834099999999999</v>
      </c>
      <c r="L650" s="4">
        <f>IF(I650="Secured",(E650*(VLOOKUP(F650,'Background data'!B$8:G$18,4,FALSE))*(365.25*1*10^-6)),0)</f>
        <v>5.3253449999999996E-3</v>
      </c>
      <c r="M650" s="4">
        <f>IF(I650="Secured",(E650*(VLOOKUP(F650,'Background data'!B$8:H$18,5,FALSE))*(365.25*1*10^-6)),0)</f>
        <v>0.21301379999999995</v>
      </c>
    </row>
    <row r="651" spans="1:13" x14ac:dyDescent="0.3">
      <c r="A651" s="2" t="s">
        <v>926</v>
      </c>
      <c r="B651" s="2" t="s">
        <v>177</v>
      </c>
      <c r="C651" s="3">
        <v>45446</v>
      </c>
      <c r="D651" s="2" t="s">
        <v>5</v>
      </c>
      <c r="E651" s="2">
        <f>VLOOKUP(D651,'Background data'!B$2:E$5,4,FALSE)</f>
        <v>64.8</v>
      </c>
      <c r="F651" s="2" t="s">
        <v>11</v>
      </c>
      <c r="G651" s="10">
        <v>45770</v>
      </c>
      <c r="H651" s="2" t="s">
        <v>397</v>
      </c>
      <c r="I651" s="2" t="str">
        <f t="shared" si="15"/>
        <v>Secured</v>
      </c>
      <c r="J651" s="4">
        <f>IF($I651="Secured",(E651*(VLOOKUP(F651,'Background data'!B$8:D$18,2,FALSE))*(365.25*1*10^-6)),0)</f>
        <v>1.0650689999999999E-2</v>
      </c>
      <c r="K651" s="4">
        <f>IF($I651="Secured",(E651*(VLOOKUP(F651,'Background data'!B$8:D$18,3,FALSE))*(365.25*1*10^-6)),0)</f>
        <v>0.11834099999999999</v>
      </c>
      <c r="L651" s="4">
        <f>IF(I651="Secured",(E651*(VLOOKUP(F651,'Background data'!B$8:G$18,4,FALSE))*(365.25*1*10^-6)),0)</f>
        <v>5.3253449999999996E-3</v>
      </c>
      <c r="M651" s="4">
        <f>IF(I651="Secured",(E651*(VLOOKUP(F651,'Background data'!B$8:H$18,5,FALSE))*(365.25*1*10^-6)),0)</f>
        <v>0.21301379999999995</v>
      </c>
    </row>
    <row r="652" spans="1:13" x14ac:dyDescent="0.3">
      <c r="A652" s="2" t="s">
        <v>927</v>
      </c>
      <c r="B652" s="2" t="s">
        <v>177</v>
      </c>
      <c r="C652" s="3">
        <v>45425</v>
      </c>
      <c r="D652" s="2" t="s">
        <v>5</v>
      </c>
      <c r="E652" s="2">
        <f>VLOOKUP(D652,'Background data'!B$2:E$5,4,FALSE)</f>
        <v>64.8</v>
      </c>
      <c r="F652" s="2" t="s">
        <v>11</v>
      </c>
      <c r="G652" s="10">
        <v>45770</v>
      </c>
      <c r="H652" s="2" t="s">
        <v>397</v>
      </c>
      <c r="I652" s="2" t="str">
        <f t="shared" si="15"/>
        <v>Secured</v>
      </c>
      <c r="J652" s="4">
        <f>IF($I652="Secured",(E652*(VLOOKUP(F652,'Background data'!B$8:D$18,2,FALSE))*(365.25*1*10^-6)),0)</f>
        <v>1.0650689999999999E-2</v>
      </c>
      <c r="K652" s="4">
        <f>IF($I652="Secured",(E652*(VLOOKUP(F652,'Background data'!B$8:D$18,3,FALSE))*(365.25*1*10^-6)),0)</f>
        <v>0.11834099999999999</v>
      </c>
      <c r="L652" s="4">
        <f>IF(I652="Secured",(E652*(VLOOKUP(F652,'Background data'!B$8:G$18,4,FALSE))*(365.25*1*10^-6)),0)</f>
        <v>5.3253449999999996E-3</v>
      </c>
      <c r="M652" s="4">
        <f>IF(I652="Secured",(E652*(VLOOKUP(F652,'Background data'!B$8:H$18,5,FALSE))*(365.25*1*10^-6)),0)</f>
        <v>0.21301379999999995</v>
      </c>
    </row>
    <row r="653" spans="1:13" x14ac:dyDescent="0.3">
      <c r="A653" s="2" t="s">
        <v>1318</v>
      </c>
      <c r="B653" s="2" t="s">
        <v>178</v>
      </c>
      <c r="C653" s="3">
        <v>45450</v>
      </c>
      <c r="D653" s="2" t="s">
        <v>5</v>
      </c>
      <c r="E653" s="2">
        <f>VLOOKUP(D653,'Background data'!B$2:E$5,4,FALSE)</f>
        <v>64.8</v>
      </c>
      <c r="F653" s="2" t="s">
        <v>11</v>
      </c>
      <c r="G653" s="10">
        <v>45770</v>
      </c>
      <c r="H653" s="2" t="s">
        <v>397</v>
      </c>
      <c r="I653" s="2" t="str">
        <f t="shared" si="15"/>
        <v>Secured</v>
      </c>
      <c r="J653" s="4">
        <f>IF($I653="Secured",(E653*(VLOOKUP(F653,'Background data'!B$8:D$18,2,FALSE))*(365.25*1*10^-6)),0)</f>
        <v>1.0650689999999999E-2</v>
      </c>
      <c r="K653" s="4">
        <f>IF($I653="Secured",(E653*(VLOOKUP(F653,'Background data'!B$8:D$18,3,FALSE))*(365.25*1*10^-6)),0)</f>
        <v>0.11834099999999999</v>
      </c>
      <c r="L653" s="4">
        <f>IF(I653="Secured",(E653*(VLOOKUP(F653,'Background data'!B$8:G$18,4,FALSE))*(365.25*1*10^-6)),0)</f>
        <v>5.3253449999999996E-3</v>
      </c>
      <c r="M653" s="4">
        <f>IF(I653="Secured",(E653*(VLOOKUP(F653,'Background data'!B$8:H$18,5,FALSE))*(365.25*1*10^-6)),0)</f>
        <v>0.21301379999999995</v>
      </c>
    </row>
    <row r="654" spans="1:13" x14ac:dyDescent="0.3">
      <c r="A654" s="2" t="s">
        <v>928</v>
      </c>
      <c r="B654" s="2" t="s">
        <v>178</v>
      </c>
      <c r="C654" s="3">
        <v>45427</v>
      </c>
      <c r="D654" s="2" t="s">
        <v>5</v>
      </c>
      <c r="E654" s="2">
        <f>VLOOKUP(D654,'Background data'!B$2:E$5,4,FALSE)</f>
        <v>64.8</v>
      </c>
      <c r="F654" s="2" t="s">
        <v>11</v>
      </c>
      <c r="G654" s="10">
        <v>45770</v>
      </c>
      <c r="H654" s="2" t="s">
        <v>397</v>
      </c>
      <c r="I654" s="2" t="str">
        <f t="shared" si="15"/>
        <v>Secured</v>
      </c>
      <c r="J654" s="4">
        <f>IF($I654="Secured",(E654*(VLOOKUP(F654,'Background data'!B$8:D$18,2,FALSE))*(365.25*1*10^-6)),0)</f>
        <v>1.0650689999999999E-2</v>
      </c>
      <c r="K654" s="4">
        <f>IF($I654="Secured",(E654*(VLOOKUP(F654,'Background data'!B$8:D$18,3,FALSE))*(365.25*1*10^-6)),0)</f>
        <v>0.11834099999999999</v>
      </c>
      <c r="L654" s="4">
        <f>IF(I654="Secured",(E654*(VLOOKUP(F654,'Background data'!B$8:G$18,4,FALSE))*(365.25*1*10^-6)),0)</f>
        <v>5.3253449999999996E-3</v>
      </c>
      <c r="M654" s="4">
        <f>IF(I654="Secured",(E654*(VLOOKUP(F654,'Background data'!B$8:H$18,5,FALSE))*(365.25*1*10^-6)),0)</f>
        <v>0.21301379999999995</v>
      </c>
    </row>
    <row r="655" spans="1:13" x14ac:dyDescent="0.3">
      <c r="A655" s="2" t="s">
        <v>929</v>
      </c>
      <c r="B655" s="2" t="s">
        <v>179</v>
      </c>
      <c r="C655" s="3">
        <v>45425</v>
      </c>
      <c r="D655" s="2" t="s">
        <v>5</v>
      </c>
      <c r="E655" s="2">
        <f>VLOOKUP(D655,'Background data'!B$2:E$5,4,FALSE)</f>
        <v>64.8</v>
      </c>
      <c r="F655" s="2" t="s">
        <v>11</v>
      </c>
      <c r="G655" s="10">
        <v>45770</v>
      </c>
      <c r="H655" s="2" t="s">
        <v>397</v>
      </c>
      <c r="I655" s="2" t="str">
        <f t="shared" si="15"/>
        <v>Secured</v>
      </c>
      <c r="J655" s="4">
        <f>IF($I655="Secured",(E655*(VLOOKUP(F655,'Background data'!B$8:D$18,2,FALSE))*(365.25*1*10^-6)),0)</f>
        <v>1.0650689999999999E-2</v>
      </c>
      <c r="K655" s="4">
        <f>IF($I655="Secured",(E655*(VLOOKUP(F655,'Background data'!B$8:D$18,3,FALSE))*(365.25*1*10^-6)),0)</f>
        <v>0.11834099999999999</v>
      </c>
      <c r="L655" s="4">
        <f>IF(I655="Secured",(E655*(VLOOKUP(F655,'Background data'!B$8:G$18,4,FALSE))*(365.25*1*10^-6)),0)</f>
        <v>5.3253449999999996E-3</v>
      </c>
      <c r="M655" s="4">
        <f>IF(I655="Secured",(E655*(VLOOKUP(F655,'Background data'!B$8:H$18,5,FALSE))*(365.25*1*10^-6)),0)</f>
        <v>0.21301379999999995</v>
      </c>
    </row>
    <row r="656" spans="1:13" x14ac:dyDescent="0.3">
      <c r="A656" s="2" t="s">
        <v>1319</v>
      </c>
      <c r="B656" s="2" t="s">
        <v>179</v>
      </c>
      <c r="C656" s="17">
        <v>45533</v>
      </c>
      <c r="D656" s="2" t="s">
        <v>5</v>
      </c>
      <c r="E656" s="2">
        <f>VLOOKUP(D656,'Background data'!B$2:E$5,4,FALSE)</f>
        <v>64.8</v>
      </c>
      <c r="F656" s="2" t="s">
        <v>11</v>
      </c>
      <c r="G656" s="10">
        <v>45770</v>
      </c>
      <c r="H656" s="2" t="s">
        <v>397</v>
      </c>
      <c r="I656" s="2" t="str">
        <f t="shared" si="15"/>
        <v>Secured</v>
      </c>
      <c r="J656" s="4">
        <f>IF($I656="Secured",(E656*(VLOOKUP(F656,'Background data'!B$8:D$18,2,FALSE))*(365.25*1*10^-6)),0)</f>
        <v>1.0650689999999999E-2</v>
      </c>
      <c r="K656" s="4">
        <f>IF($I656="Secured",(E656*(VLOOKUP(F656,'Background data'!B$8:D$18,3,FALSE))*(365.25*1*10^-6)),0)</f>
        <v>0.11834099999999999</v>
      </c>
      <c r="L656" s="4">
        <f>IF(I656="Secured",(E656*(VLOOKUP(F656,'Background data'!B$8:G$18,4,FALSE))*(365.25*1*10^-6)),0)</f>
        <v>5.3253449999999996E-3</v>
      </c>
      <c r="M656" s="4">
        <f>IF(I656="Secured",(E656*(VLOOKUP(F656,'Background data'!B$8:H$18,5,FALSE))*(365.25*1*10^-6)),0)</f>
        <v>0.21301379999999995</v>
      </c>
    </row>
    <row r="657" spans="1:13" x14ac:dyDescent="0.3">
      <c r="A657" s="2" t="s">
        <v>930</v>
      </c>
      <c r="B657" s="2" t="s">
        <v>179</v>
      </c>
      <c r="C657" s="3">
        <v>45421</v>
      </c>
      <c r="D657" s="2" t="s">
        <v>5</v>
      </c>
      <c r="E657" s="2">
        <f>VLOOKUP(D657,'Background data'!B$2:E$5,4,FALSE)</f>
        <v>64.8</v>
      </c>
      <c r="F657" s="2" t="s">
        <v>11</v>
      </c>
      <c r="G657" s="10">
        <v>45770</v>
      </c>
      <c r="H657" s="2" t="s">
        <v>397</v>
      </c>
      <c r="I657" s="2" t="str">
        <f t="shared" si="15"/>
        <v>Secured</v>
      </c>
      <c r="J657" s="4">
        <f>IF($I657="Secured",(E657*(VLOOKUP(F657,'Background data'!B$8:D$18,2,FALSE))*(365.25*1*10^-6)),0)</f>
        <v>1.0650689999999999E-2</v>
      </c>
      <c r="K657" s="4">
        <f>IF($I657="Secured",(E657*(VLOOKUP(F657,'Background data'!B$8:D$18,3,FALSE))*(365.25*1*10^-6)),0)</f>
        <v>0.11834099999999999</v>
      </c>
      <c r="L657" s="4">
        <f>IF(I657="Secured",(E657*(VLOOKUP(F657,'Background data'!B$8:G$18,4,FALSE))*(365.25*1*10^-6)),0)</f>
        <v>5.3253449999999996E-3</v>
      </c>
      <c r="M657" s="4">
        <f>IF(I657="Secured",(E657*(VLOOKUP(F657,'Background data'!B$8:H$18,5,FALSE))*(365.25*1*10^-6)),0)</f>
        <v>0.21301379999999995</v>
      </c>
    </row>
    <row r="658" spans="1:13" x14ac:dyDescent="0.3">
      <c r="A658" s="2" t="s">
        <v>931</v>
      </c>
      <c r="B658" s="2" t="s">
        <v>179</v>
      </c>
      <c r="C658" s="3">
        <v>45425</v>
      </c>
      <c r="D658" s="2" t="s">
        <v>4</v>
      </c>
      <c r="E658" s="2">
        <f>VLOOKUP(D658,'Background data'!B$2:E$5,4,FALSE)</f>
        <v>47.25</v>
      </c>
      <c r="F658" s="2" t="s">
        <v>11</v>
      </c>
      <c r="G658" s="10">
        <v>45770</v>
      </c>
      <c r="H658" s="2" t="s">
        <v>399</v>
      </c>
      <c r="I658" s="2" t="str">
        <f t="shared" ref="I658:I698" si="16">IF(G658="","Not secured","Secured")</f>
        <v>Secured</v>
      </c>
      <c r="J658" s="4">
        <f>IF($I658="Secured",(E658*(VLOOKUP(F658,'Background data'!B$8:D$18,2,FALSE))*(365.25*1*10^-6)),0)</f>
        <v>7.7661281249999988E-3</v>
      </c>
      <c r="K658" s="4">
        <f>IF($I658="Secured",(E658*(VLOOKUP(F658,'Background data'!B$8:D$18,3,FALSE))*(365.25*1*10^-6)),0)</f>
        <v>8.6290312499999994E-2</v>
      </c>
      <c r="L658" s="4">
        <f>IF(I658="Secured",(E658*(VLOOKUP(F658,'Background data'!B$8:G$18,4,FALSE))*(365.25*1*10^-6)),0)</f>
        <v>3.8830640624999994E-3</v>
      </c>
      <c r="M658" s="4">
        <f>IF(I658="Secured",(E658*(VLOOKUP(F658,'Background data'!B$8:H$18,5,FALSE))*(365.25*1*10^-6)),0)</f>
        <v>0.15532256249999998</v>
      </c>
    </row>
    <row r="659" spans="1:13" x14ac:dyDescent="0.3">
      <c r="A659" s="2" t="s">
        <v>932</v>
      </c>
      <c r="B659" s="2" t="s">
        <v>179</v>
      </c>
      <c r="C659" s="3">
        <v>45426</v>
      </c>
      <c r="D659" s="2" t="s">
        <v>5</v>
      </c>
      <c r="E659" s="2">
        <f>VLOOKUP(D659,'Background data'!B$2:E$5,4,FALSE)</f>
        <v>64.8</v>
      </c>
      <c r="F659" s="2" t="s">
        <v>11</v>
      </c>
      <c r="G659" s="10">
        <v>45770</v>
      </c>
      <c r="H659" s="2" t="s">
        <v>397</v>
      </c>
      <c r="I659" s="2" t="str">
        <f t="shared" si="16"/>
        <v>Secured</v>
      </c>
      <c r="J659" s="4">
        <f>IF($I659="Secured",(E659*(VLOOKUP(F659,'Background data'!B$8:D$18,2,FALSE))*(365.25*1*10^-6)),0)</f>
        <v>1.0650689999999999E-2</v>
      </c>
      <c r="K659" s="4">
        <f>IF($I659="Secured",(E659*(VLOOKUP(F659,'Background data'!B$8:D$18,3,FALSE))*(365.25*1*10^-6)),0)</f>
        <v>0.11834099999999999</v>
      </c>
      <c r="L659" s="4">
        <f>IF(I659="Secured",(E659*(VLOOKUP(F659,'Background data'!B$8:G$18,4,FALSE))*(365.25*1*10^-6)),0)</f>
        <v>5.3253449999999996E-3</v>
      </c>
      <c r="M659" s="4">
        <f>IF(I659="Secured",(E659*(VLOOKUP(F659,'Background data'!B$8:H$18,5,FALSE))*(365.25*1*10^-6)),0)</f>
        <v>0.21301379999999995</v>
      </c>
    </row>
    <row r="660" spans="1:13" x14ac:dyDescent="0.3">
      <c r="A660" s="2" t="s">
        <v>933</v>
      </c>
      <c r="B660" s="2" t="s">
        <v>179</v>
      </c>
      <c r="C660" s="3">
        <v>45421</v>
      </c>
      <c r="D660" s="2" t="s">
        <v>5</v>
      </c>
      <c r="E660" s="2">
        <f>VLOOKUP(D660,'Background data'!B$2:E$5,4,FALSE)</f>
        <v>64.8</v>
      </c>
      <c r="F660" s="2" t="s">
        <v>11</v>
      </c>
      <c r="G660" s="10">
        <v>45770</v>
      </c>
      <c r="H660" s="2" t="s">
        <v>397</v>
      </c>
      <c r="I660" s="2" t="str">
        <f t="shared" si="16"/>
        <v>Secured</v>
      </c>
      <c r="J660" s="4">
        <f>IF($I660="Secured",(E660*(VLOOKUP(F660,'Background data'!B$8:D$18,2,FALSE))*(365.25*1*10^-6)),0)</f>
        <v>1.0650689999999999E-2</v>
      </c>
      <c r="K660" s="4">
        <f>IF($I660="Secured",(E660*(VLOOKUP(F660,'Background data'!B$8:D$18,3,FALSE))*(365.25*1*10^-6)),0)</f>
        <v>0.11834099999999999</v>
      </c>
      <c r="L660" s="4">
        <f>IF(I660="Secured",(E660*(VLOOKUP(F660,'Background data'!B$8:G$18,4,FALSE))*(365.25*1*10^-6)),0)</f>
        <v>5.3253449999999996E-3</v>
      </c>
      <c r="M660" s="4">
        <f>IF(I660="Secured",(E660*(VLOOKUP(F660,'Background data'!B$8:H$18,5,FALSE))*(365.25*1*10^-6)),0)</f>
        <v>0.21301379999999995</v>
      </c>
    </row>
    <row r="661" spans="1:13" x14ac:dyDescent="0.3">
      <c r="A661" s="2" t="s">
        <v>934</v>
      </c>
      <c r="B661" s="2" t="s">
        <v>179</v>
      </c>
      <c r="C661" s="3">
        <v>45426</v>
      </c>
      <c r="D661" s="2" t="s">
        <v>5</v>
      </c>
      <c r="E661" s="2">
        <f>VLOOKUP(D661,'Background data'!B$2:E$5,4,FALSE)</f>
        <v>64.8</v>
      </c>
      <c r="F661" s="2" t="s">
        <v>11</v>
      </c>
      <c r="G661" s="10">
        <v>45770</v>
      </c>
      <c r="H661" s="2" t="s">
        <v>397</v>
      </c>
      <c r="I661" s="2" t="str">
        <f t="shared" si="16"/>
        <v>Secured</v>
      </c>
      <c r="J661" s="4">
        <f>IF($I661="Secured",(E661*(VLOOKUP(F661,'Background data'!B$8:D$18,2,FALSE))*(365.25*1*10^-6)),0)</f>
        <v>1.0650689999999999E-2</v>
      </c>
      <c r="K661" s="4">
        <f>IF($I661="Secured",(E661*(VLOOKUP(F661,'Background data'!B$8:D$18,3,FALSE))*(365.25*1*10^-6)),0)</f>
        <v>0.11834099999999999</v>
      </c>
      <c r="L661" s="4">
        <f>IF(I661="Secured",(E661*(VLOOKUP(F661,'Background data'!B$8:G$18,4,FALSE))*(365.25*1*10^-6)),0)</f>
        <v>5.3253449999999996E-3</v>
      </c>
      <c r="M661" s="4">
        <f>IF(I661="Secured",(E661*(VLOOKUP(F661,'Background data'!B$8:H$18,5,FALSE))*(365.25*1*10^-6)),0)</f>
        <v>0.21301379999999995</v>
      </c>
    </row>
    <row r="662" spans="1:13" x14ac:dyDescent="0.3">
      <c r="A662" s="2" t="s">
        <v>1320</v>
      </c>
      <c r="B662" s="2" t="s">
        <v>179</v>
      </c>
      <c r="C662" s="3">
        <v>45440</v>
      </c>
      <c r="D662" s="2" t="s">
        <v>5</v>
      </c>
      <c r="E662" s="2">
        <f>VLOOKUP(D662,'Background data'!B$2:E$5,4,FALSE)</f>
        <v>64.8</v>
      </c>
      <c r="F662" s="2" t="s">
        <v>11</v>
      </c>
      <c r="G662" s="10">
        <v>45770</v>
      </c>
      <c r="H662" s="2" t="s">
        <v>397</v>
      </c>
      <c r="I662" s="2" t="str">
        <f t="shared" si="16"/>
        <v>Secured</v>
      </c>
      <c r="J662" s="4">
        <f>IF($I662="Secured",(E662*(VLOOKUP(F662,'Background data'!B$8:D$18,2,FALSE))*(365.25*1*10^-6)),0)</f>
        <v>1.0650689999999999E-2</v>
      </c>
      <c r="K662" s="4">
        <f>IF($I662="Secured",(E662*(VLOOKUP(F662,'Background data'!B$8:D$18,3,FALSE))*(365.25*1*10^-6)),0)</f>
        <v>0.11834099999999999</v>
      </c>
      <c r="L662" s="4">
        <f>IF(I662="Secured",(E662*(VLOOKUP(F662,'Background data'!B$8:G$18,4,FALSE))*(365.25*1*10^-6)),0)</f>
        <v>5.3253449999999996E-3</v>
      </c>
      <c r="M662" s="4">
        <f>IF(I662="Secured",(E662*(VLOOKUP(F662,'Background data'!B$8:H$18,5,FALSE))*(365.25*1*10^-6)),0)</f>
        <v>0.21301379999999995</v>
      </c>
    </row>
    <row r="663" spans="1:13" x14ac:dyDescent="0.3">
      <c r="A663" s="2" t="s">
        <v>1321</v>
      </c>
      <c r="B663" s="2" t="s">
        <v>179</v>
      </c>
      <c r="C663" s="17">
        <v>45478</v>
      </c>
      <c r="D663" s="2" t="s">
        <v>5</v>
      </c>
      <c r="E663" s="2">
        <f>VLOOKUP(D663,'Background data'!B$2:E$5,4,FALSE)</f>
        <v>64.8</v>
      </c>
      <c r="F663" s="2" t="s">
        <v>11</v>
      </c>
      <c r="G663" s="10">
        <v>45770</v>
      </c>
      <c r="H663" s="2" t="s">
        <v>397</v>
      </c>
      <c r="I663" s="2" t="str">
        <f t="shared" si="16"/>
        <v>Secured</v>
      </c>
      <c r="J663" s="4">
        <f>IF($I663="Secured",(E663*(VLOOKUP(F663,'Background data'!B$8:D$18,2,FALSE))*(365.25*1*10^-6)),0)</f>
        <v>1.0650689999999999E-2</v>
      </c>
      <c r="K663" s="4">
        <f>IF($I663="Secured",(E663*(VLOOKUP(F663,'Background data'!B$8:D$18,3,FALSE))*(365.25*1*10^-6)),0)</f>
        <v>0.11834099999999999</v>
      </c>
      <c r="L663" s="4">
        <f>IF(I663="Secured",(E663*(VLOOKUP(F663,'Background data'!B$8:G$18,4,FALSE))*(365.25*1*10^-6)),0)</f>
        <v>5.3253449999999996E-3</v>
      </c>
      <c r="M663" s="4">
        <f>IF(I663="Secured",(E663*(VLOOKUP(F663,'Background data'!B$8:H$18,5,FALSE))*(365.25*1*10^-6)),0)</f>
        <v>0.21301379999999995</v>
      </c>
    </row>
    <row r="664" spans="1:13" x14ac:dyDescent="0.3">
      <c r="A664" s="2" t="s">
        <v>935</v>
      </c>
      <c r="B664" s="2" t="s">
        <v>180</v>
      </c>
      <c r="C664" s="3">
        <v>45422</v>
      </c>
      <c r="D664" s="2" t="s">
        <v>5</v>
      </c>
      <c r="E664" s="2">
        <f>VLOOKUP(D664,'Background data'!B$2:E$5,4,FALSE)</f>
        <v>64.8</v>
      </c>
      <c r="F664" s="2" t="s">
        <v>11</v>
      </c>
      <c r="G664" s="10">
        <v>45770</v>
      </c>
      <c r="H664" s="2" t="s">
        <v>398</v>
      </c>
      <c r="I664" s="2" t="str">
        <f t="shared" si="16"/>
        <v>Secured</v>
      </c>
      <c r="J664" s="4">
        <f>IF($I664="Secured",(E664*(VLOOKUP(F664,'Background data'!B$8:D$18,2,FALSE))*(365.25*1*10^-6)),0)</f>
        <v>1.0650689999999999E-2</v>
      </c>
      <c r="K664" s="4">
        <f>IF($I664="Secured",(E664*(VLOOKUP(F664,'Background data'!B$8:D$18,3,FALSE))*(365.25*1*10^-6)),0)</f>
        <v>0.11834099999999999</v>
      </c>
      <c r="L664" s="4">
        <f>IF(I664="Secured",(E664*(VLOOKUP(F664,'Background data'!B$8:G$18,4,FALSE))*(365.25*1*10^-6)),0)</f>
        <v>5.3253449999999996E-3</v>
      </c>
      <c r="M664" s="4">
        <f>IF(I664="Secured",(E664*(VLOOKUP(F664,'Background data'!B$8:H$18,5,FALSE))*(365.25*1*10^-6)),0)</f>
        <v>0.21301379999999995</v>
      </c>
    </row>
    <row r="665" spans="1:13" x14ac:dyDescent="0.3">
      <c r="A665" s="2" t="s">
        <v>936</v>
      </c>
      <c r="B665" s="2" t="s">
        <v>180</v>
      </c>
      <c r="C665" s="3">
        <v>45419</v>
      </c>
      <c r="D665" s="2" t="s">
        <v>5</v>
      </c>
      <c r="E665" s="2">
        <f>VLOOKUP(D665,'Background data'!B$2:E$5,4,FALSE)</f>
        <v>64.8</v>
      </c>
      <c r="F665" s="2" t="s">
        <v>11</v>
      </c>
      <c r="G665" s="10">
        <v>45770</v>
      </c>
      <c r="H665" s="2" t="s">
        <v>398</v>
      </c>
      <c r="I665" s="2" t="str">
        <f t="shared" si="16"/>
        <v>Secured</v>
      </c>
      <c r="J665" s="4">
        <f>IF($I665="Secured",(E665*(VLOOKUP(F665,'Background data'!B$8:D$18,2,FALSE))*(365.25*1*10^-6)),0)</f>
        <v>1.0650689999999999E-2</v>
      </c>
      <c r="K665" s="4">
        <f>IF($I665="Secured",(E665*(VLOOKUP(F665,'Background data'!B$8:D$18,3,FALSE))*(365.25*1*10^-6)),0)</f>
        <v>0.11834099999999999</v>
      </c>
      <c r="L665" s="4">
        <f>IF(I665="Secured",(E665*(VLOOKUP(F665,'Background data'!B$8:G$18,4,FALSE))*(365.25*1*10^-6)),0)</f>
        <v>5.3253449999999996E-3</v>
      </c>
      <c r="M665" s="4">
        <f>IF(I665="Secured",(E665*(VLOOKUP(F665,'Background data'!B$8:H$18,5,FALSE))*(365.25*1*10^-6)),0)</f>
        <v>0.21301379999999995</v>
      </c>
    </row>
    <row r="666" spans="1:13" x14ac:dyDescent="0.3">
      <c r="A666" s="2" t="s">
        <v>937</v>
      </c>
      <c r="B666" s="2" t="s">
        <v>180</v>
      </c>
      <c r="C666" s="3">
        <v>45419</v>
      </c>
      <c r="D666" s="2" t="s">
        <v>5</v>
      </c>
      <c r="E666" s="2">
        <f>VLOOKUP(D666,'Background data'!B$2:E$5,4,FALSE)</f>
        <v>64.8</v>
      </c>
      <c r="F666" s="2" t="s">
        <v>11</v>
      </c>
      <c r="G666" s="10">
        <v>45770</v>
      </c>
      <c r="H666" s="2" t="s">
        <v>398</v>
      </c>
      <c r="I666" s="2" t="str">
        <f t="shared" si="16"/>
        <v>Secured</v>
      </c>
      <c r="J666" s="4">
        <f>IF($I666="Secured",(E666*(VLOOKUP(F666,'Background data'!B$8:D$18,2,FALSE))*(365.25*1*10^-6)),0)</f>
        <v>1.0650689999999999E-2</v>
      </c>
      <c r="K666" s="4">
        <f>IF($I666="Secured",(E666*(VLOOKUP(F666,'Background data'!B$8:D$18,3,FALSE))*(365.25*1*10^-6)),0)</f>
        <v>0.11834099999999999</v>
      </c>
      <c r="L666" s="4">
        <f>IF(I666="Secured",(E666*(VLOOKUP(F666,'Background data'!B$8:G$18,4,FALSE))*(365.25*1*10^-6)),0)</f>
        <v>5.3253449999999996E-3</v>
      </c>
      <c r="M666" s="4">
        <f>IF(I666="Secured",(E666*(VLOOKUP(F666,'Background data'!B$8:H$18,5,FALSE))*(365.25*1*10^-6)),0)</f>
        <v>0.21301379999999995</v>
      </c>
    </row>
    <row r="667" spans="1:13" x14ac:dyDescent="0.3">
      <c r="A667" s="2" t="s">
        <v>938</v>
      </c>
      <c r="B667" s="2" t="s">
        <v>181</v>
      </c>
      <c r="C667" s="3">
        <v>45420</v>
      </c>
      <c r="D667" s="2" t="s">
        <v>5</v>
      </c>
      <c r="E667" s="2">
        <f>VLOOKUP(D667,'Background data'!B$2:E$5,4,FALSE)</f>
        <v>64.8</v>
      </c>
      <c r="F667" s="2" t="s">
        <v>11</v>
      </c>
      <c r="G667" s="10">
        <v>45770</v>
      </c>
      <c r="H667" s="2" t="s">
        <v>397</v>
      </c>
      <c r="I667" s="2" t="str">
        <f t="shared" si="16"/>
        <v>Secured</v>
      </c>
      <c r="J667" s="4">
        <f>IF($I667="Secured",(E667*(VLOOKUP(F667,'Background data'!B$8:D$18,2,FALSE))*(365.25*1*10^-6)),0)</f>
        <v>1.0650689999999999E-2</v>
      </c>
      <c r="K667" s="4">
        <f>IF($I667="Secured",(E667*(VLOOKUP(F667,'Background data'!B$8:D$18,3,FALSE))*(365.25*1*10^-6)),0)</f>
        <v>0.11834099999999999</v>
      </c>
      <c r="L667" s="4">
        <f>IF(I667="Secured",(E667*(VLOOKUP(F667,'Background data'!B$8:G$18,4,FALSE))*(365.25*1*10^-6)),0)</f>
        <v>5.3253449999999996E-3</v>
      </c>
      <c r="M667" s="4">
        <f>IF(I667="Secured",(E667*(VLOOKUP(F667,'Background data'!B$8:H$18,5,FALSE))*(365.25*1*10^-6)),0)</f>
        <v>0.21301379999999995</v>
      </c>
    </row>
    <row r="668" spans="1:13" x14ac:dyDescent="0.3">
      <c r="A668" s="2" t="s">
        <v>939</v>
      </c>
      <c r="B668" s="2" t="s">
        <v>181</v>
      </c>
      <c r="C668" s="3">
        <v>45425</v>
      </c>
      <c r="D668" s="2" t="s">
        <v>5</v>
      </c>
      <c r="E668" s="2">
        <f>VLOOKUP(D668,'Background data'!B$2:E$5,4,FALSE)</f>
        <v>64.8</v>
      </c>
      <c r="F668" s="2" t="s">
        <v>11</v>
      </c>
      <c r="G668" s="10">
        <v>45770</v>
      </c>
      <c r="H668" s="2" t="s">
        <v>397</v>
      </c>
      <c r="I668" s="2" t="str">
        <f t="shared" si="16"/>
        <v>Secured</v>
      </c>
      <c r="J668" s="4">
        <f>IF($I668="Secured",(E668*(VLOOKUP(F668,'Background data'!B$8:D$18,2,FALSE))*(365.25*1*10^-6)),0)</f>
        <v>1.0650689999999999E-2</v>
      </c>
      <c r="K668" s="4">
        <f>IF($I668="Secured",(E668*(VLOOKUP(F668,'Background data'!B$8:D$18,3,FALSE))*(365.25*1*10^-6)),0)</f>
        <v>0.11834099999999999</v>
      </c>
      <c r="L668" s="4">
        <f>IF(I668="Secured",(E668*(VLOOKUP(F668,'Background data'!B$8:G$18,4,FALSE))*(365.25*1*10^-6)),0)</f>
        <v>5.3253449999999996E-3</v>
      </c>
      <c r="M668" s="4">
        <f>IF(I668="Secured",(E668*(VLOOKUP(F668,'Background data'!B$8:H$18,5,FALSE))*(365.25*1*10^-6)),0)</f>
        <v>0.21301379999999995</v>
      </c>
    </row>
    <row r="669" spans="1:13" x14ac:dyDescent="0.3">
      <c r="A669" s="2" t="s">
        <v>940</v>
      </c>
      <c r="B669" s="2" t="s">
        <v>181</v>
      </c>
      <c r="C669" s="3">
        <v>45421</v>
      </c>
      <c r="D669" s="2" t="s">
        <v>5</v>
      </c>
      <c r="E669" s="2">
        <f>VLOOKUP(D669,'Background data'!B$2:E$5,4,FALSE)</f>
        <v>64.8</v>
      </c>
      <c r="F669" s="2" t="s">
        <v>11</v>
      </c>
      <c r="G669" s="10">
        <v>45770</v>
      </c>
      <c r="H669" s="2" t="s">
        <v>397</v>
      </c>
      <c r="I669" s="2" t="str">
        <f t="shared" si="16"/>
        <v>Secured</v>
      </c>
      <c r="J669" s="4">
        <f>IF($I669="Secured",(E669*(VLOOKUP(F669,'Background data'!B$8:D$18,2,FALSE))*(365.25*1*10^-6)),0)</f>
        <v>1.0650689999999999E-2</v>
      </c>
      <c r="K669" s="4">
        <f>IF($I669="Secured",(E669*(VLOOKUP(F669,'Background data'!B$8:D$18,3,FALSE))*(365.25*1*10^-6)),0)</f>
        <v>0.11834099999999999</v>
      </c>
      <c r="L669" s="4">
        <f>IF(I669="Secured",(E669*(VLOOKUP(F669,'Background data'!B$8:G$18,4,FALSE))*(365.25*1*10^-6)),0)</f>
        <v>5.3253449999999996E-3</v>
      </c>
      <c r="M669" s="4">
        <f>IF(I669="Secured",(E669*(VLOOKUP(F669,'Background data'!B$8:H$18,5,FALSE))*(365.25*1*10^-6)),0)</f>
        <v>0.21301379999999995</v>
      </c>
    </row>
    <row r="670" spans="1:13" x14ac:dyDescent="0.3">
      <c r="A670" s="2" t="s">
        <v>941</v>
      </c>
      <c r="B670" s="2" t="s">
        <v>182</v>
      </c>
      <c r="C670" s="3">
        <v>45420</v>
      </c>
      <c r="D670" s="2" t="s">
        <v>4</v>
      </c>
      <c r="E670" s="2">
        <f>VLOOKUP(D670,'Background data'!B$2:E$5,4,FALSE)</f>
        <v>47.25</v>
      </c>
      <c r="F670" s="2" t="s">
        <v>11</v>
      </c>
      <c r="G670" s="10">
        <v>45770</v>
      </c>
      <c r="H670" s="2" t="s">
        <v>399</v>
      </c>
      <c r="I670" s="2" t="str">
        <f t="shared" si="16"/>
        <v>Secured</v>
      </c>
      <c r="J670" s="4">
        <f>IF($I670="Secured",(E670*(VLOOKUP(F670,'Background data'!B$8:D$18,2,FALSE))*(365.25*1*10^-6)),0)</f>
        <v>7.7661281249999988E-3</v>
      </c>
      <c r="K670" s="4">
        <f>IF($I670="Secured",(E670*(VLOOKUP(F670,'Background data'!B$8:D$18,3,FALSE))*(365.25*1*10^-6)),0)</f>
        <v>8.6290312499999994E-2</v>
      </c>
      <c r="L670" s="4">
        <f>IF(I670="Secured",(E670*(VLOOKUP(F670,'Background data'!B$8:G$18,4,FALSE))*(365.25*1*10^-6)),0)</f>
        <v>3.8830640624999994E-3</v>
      </c>
      <c r="M670" s="4">
        <f>IF(I670="Secured",(E670*(VLOOKUP(F670,'Background data'!B$8:H$18,5,FALSE))*(365.25*1*10^-6)),0)</f>
        <v>0.15532256249999998</v>
      </c>
    </row>
    <row r="671" spans="1:13" x14ac:dyDescent="0.3">
      <c r="A671" s="2" t="s">
        <v>1322</v>
      </c>
      <c r="B671" s="2" t="s">
        <v>182</v>
      </c>
      <c r="C671" s="17">
        <v>45538</v>
      </c>
      <c r="D671" s="2" t="s">
        <v>5</v>
      </c>
      <c r="E671" s="2">
        <f>VLOOKUP(D671,'Background data'!B$2:E$5,4,FALSE)</f>
        <v>64.8</v>
      </c>
      <c r="F671" s="2" t="s">
        <v>11</v>
      </c>
      <c r="G671" s="10">
        <v>45770</v>
      </c>
      <c r="H671" s="2" t="s">
        <v>397</v>
      </c>
      <c r="I671" s="2" t="str">
        <f t="shared" si="16"/>
        <v>Secured</v>
      </c>
      <c r="J671" s="4">
        <f>IF($I671="Secured",(E671*(VLOOKUP(F671,'Background data'!B$8:D$18,2,FALSE))*(365.25*1*10^-6)),0)</f>
        <v>1.0650689999999999E-2</v>
      </c>
      <c r="K671" s="4">
        <f>IF($I671="Secured",(E671*(VLOOKUP(F671,'Background data'!B$8:D$18,3,FALSE))*(365.25*1*10^-6)),0)</f>
        <v>0.11834099999999999</v>
      </c>
      <c r="L671" s="4">
        <f>IF(I671="Secured",(E671*(VLOOKUP(F671,'Background data'!B$8:G$18,4,FALSE))*(365.25*1*10^-6)),0)</f>
        <v>5.3253449999999996E-3</v>
      </c>
      <c r="M671" s="4">
        <f>IF(I671="Secured",(E671*(VLOOKUP(F671,'Background data'!B$8:H$18,5,FALSE))*(365.25*1*10^-6)),0)</f>
        <v>0.21301379999999995</v>
      </c>
    </row>
    <row r="672" spans="1:13" x14ac:dyDescent="0.3">
      <c r="A672" s="2" t="s">
        <v>942</v>
      </c>
      <c r="B672" s="2" t="s">
        <v>182</v>
      </c>
      <c r="C672" s="3">
        <v>45421</v>
      </c>
      <c r="D672" s="2" t="s">
        <v>4</v>
      </c>
      <c r="E672" s="2">
        <f>VLOOKUP(D672,'Background data'!B$2:E$5,4,FALSE)</f>
        <v>47.25</v>
      </c>
      <c r="F672" s="2" t="s">
        <v>11</v>
      </c>
      <c r="G672" s="10">
        <v>45770</v>
      </c>
      <c r="H672" s="2" t="s">
        <v>399</v>
      </c>
      <c r="I672" s="2" t="str">
        <f t="shared" si="16"/>
        <v>Secured</v>
      </c>
      <c r="J672" s="4">
        <f>IF($I672="Secured",(E672*(VLOOKUP(F672,'Background data'!B$8:D$18,2,FALSE))*(365.25*1*10^-6)),0)</f>
        <v>7.7661281249999988E-3</v>
      </c>
      <c r="K672" s="4">
        <f>IF($I672="Secured",(E672*(VLOOKUP(F672,'Background data'!B$8:D$18,3,FALSE))*(365.25*1*10^-6)),0)</f>
        <v>8.6290312499999994E-2</v>
      </c>
      <c r="L672" s="4">
        <f>IF(I672="Secured",(E672*(VLOOKUP(F672,'Background data'!B$8:G$18,4,FALSE))*(365.25*1*10^-6)),0)</f>
        <v>3.8830640624999994E-3</v>
      </c>
      <c r="M672" s="4">
        <f>IF(I672="Secured",(E672*(VLOOKUP(F672,'Background data'!B$8:H$18,5,FALSE))*(365.25*1*10^-6)),0)</f>
        <v>0.15532256249999998</v>
      </c>
    </row>
    <row r="673" spans="1:13" x14ac:dyDescent="0.3">
      <c r="A673" s="2" t="s">
        <v>943</v>
      </c>
      <c r="B673" s="2" t="s">
        <v>182</v>
      </c>
      <c r="C673" s="3">
        <v>45427</v>
      </c>
      <c r="D673" s="2" t="s">
        <v>4</v>
      </c>
      <c r="E673" s="2">
        <f>VLOOKUP(D673,'Background data'!B$2:E$5,4,FALSE)</f>
        <v>47.25</v>
      </c>
      <c r="F673" s="2" t="s">
        <v>11</v>
      </c>
      <c r="G673" s="10">
        <v>45770</v>
      </c>
      <c r="H673" s="2" t="s">
        <v>399</v>
      </c>
      <c r="I673" s="2" t="str">
        <f t="shared" si="16"/>
        <v>Secured</v>
      </c>
      <c r="J673" s="4">
        <f>IF($I673="Secured",(E673*(VLOOKUP(F673,'Background data'!B$8:D$18,2,FALSE))*(365.25*1*10^-6)),0)</f>
        <v>7.7661281249999988E-3</v>
      </c>
      <c r="K673" s="4">
        <f>IF($I673="Secured",(E673*(VLOOKUP(F673,'Background data'!B$8:D$18,3,FALSE))*(365.25*1*10^-6)),0)</f>
        <v>8.6290312499999994E-2</v>
      </c>
      <c r="L673" s="4">
        <f>IF(I673="Secured",(E673*(VLOOKUP(F673,'Background data'!B$8:G$18,4,FALSE))*(365.25*1*10^-6)),0)</f>
        <v>3.8830640624999994E-3</v>
      </c>
      <c r="M673" s="4">
        <f>IF(I673="Secured",(E673*(VLOOKUP(F673,'Background data'!B$8:H$18,5,FALSE))*(365.25*1*10^-6)),0)</f>
        <v>0.15532256249999998</v>
      </c>
    </row>
    <row r="674" spans="1:13" x14ac:dyDescent="0.3">
      <c r="A674" s="2" t="s">
        <v>1323</v>
      </c>
      <c r="B674" s="2" t="s">
        <v>182</v>
      </c>
      <c r="C674" s="3">
        <v>45449</v>
      </c>
      <c r="D674" s="2" t="s">
        <v>4</v>
      </c>
      <c r="E674" s="2">
        <f>VLOOKUP(D674,'Background data'!B$2:E$5,4,FALSE)</f>
        <v>47.25</v>
      </c>
      <c r="F674" s="2" t="s">
        <v>11</v>
      </c>
      <c r="G674" s="10">
        <v>45770</v>
      </c>
      <c r="H674" s="2" t="s">
        <v>399</v>
      </c>
      <c r="I674" s="2" t="str">
        <f t="shared" si="16"/>
        <v>Secured</v>
      </c>
      <c r="J674" s="4">
        <f>IF($I674="Secured",(E674*(VLOOKUP(F674,'Background data'!B$8:D$18,2,FALSE))*(365.25*1*10^-6)),0)</f>
        <v>7.7661281249999988E-3</v>
      </c>
      <c r="K674" s="4">
        <f>IF($I674="Secured",(E674*(VLOOKUP(F674,'Background data'!B$8:D$18,3,FALSE))*(365.25*1*10^-6)),0)</f>
        <v>8.6290312499999994E-2</v>
      </c>
      <c r="L674" s="4">
        <f>IF(I674="Secured",(E674*(VLOOKUP(F674,'Background data'!B$8:G$18,4,FALSE))*(365.25*1*10^-6)),0)</f>
        <v>3.8830640624999994E-3</v>
      </c>
      <c r="M674" s="4">
        <f>IF(I674="Secured",(E674*(VLOOKUP(F674,'Background data'!B$8:H$18,5,FALSE))*(365.25*1*10^-6)),0)</f>
        <v>0.15532256249999998</v>
      </c>
    </row>
    <row r="675" spans="1:13" x14ac:dyDescent="0.3">
      <c r="A675" s="2" t="s">
        <v>944</v>
      </c>
      <c r="B675" s="2" t="s">
        <v>182</v>
      </c>
      <c r="C675" s="3">
        <v>45420</v>
      </c>
      <c r="D675" s="2" t="s">
        <v>4</v>
      </c>
      <c r="E675" s="2">
        <f>VLOOKUP(D675,'Background data'!B$2:E$5,4,FALSE)</f>
        <v>47.25</v>
      </c>
      <c r="F675" s="2" t="s">
        <v>11</v>
      </c>
      <c r="G675" s="10">
        <v>45770</v>
      </c>
      <c r="H675" s="2" t="s">
        <v>399</v>
      </c>
      <c r="I675" s="2" t="str">
        <f t="shared" si="16"/>
        <v>Secured</v>
      </c>
      <c r="J675" s="4">
        <f>IF($I675="Secured",(E675*(VLOOKUP(F675,'Background data'!B$8:D$18,2,FALSE))*(365.25*1*10^-6)),0)</f>
        <v>7.7661281249999988E-3</v>
      </c>
      <c r="K675" s="4">
        <f>IF($I675="Secured",(E675*(VLOOKUP(F675,'Background data'!B$8:D$18,3,FALSE))*(365.25*1*10^-6)),0)</f>
        <v>8.6290312499999994E-2</v>
      </c>
      <c r="L675" s="4">
        <f>IF(I675="Secured",(E675*(VLOOKUP(F675,'Background data'!B$8:G$18,4,FALSE))*(365.25*1*10^-6)),0)</f>
        <v>3.8830640624999994E-3</v>
      </c>
      <c r="M675" s="4">
        <f>IF(I675="Secured",(E675*(VLOOKUP(F675,'Background data'!B$8:H$18,5,FALSE))*(365.25*1*10^-6)),0)</f>
        <v>0.15532256249999998</v>
      </c>
    </row>
    <row r="676" spans="1:13" x14ac:dyDescent="0.3">
      <c r="A676" s="2" t="s">
        <v>945</v>
      </c>
      <c r="B676" s="2" t="s">
        <v>182</v>
      </c>
      <c r="C676" s="3">
        <v>45420</v>
      </c>
      <c r="D676" s="2" t="s">
        <v>4</v>
      </c>
      <c r="E676" s="2">
        <f>VLOOKUP(D676,'Background data'!B$2:E$5,4,FALSE)</f>
        <v>47.25</v>
      </c>
      <c r="F676" s="2" t="s">
        <v>11</v>
      </c>
      <c r="G676" s="10">
        <v>45770</v>
      </c>
      <c r="H676" s="2" t="s">
        <v>399</v>
      </c>
      <c r="I676" s="2" t="str">
        <f t="shared" si="16"/>
        <v>Secured</v>
      </c>
      <c r="J676" s="4">
        <f>IF($I676="Secured",(E676*(VLOOKUP(F676,'Background data'!B$8:D$18,2,FALSE))*(365.25*1*10^-6)),0)</f>
        <v>7.7661281249999988E-3</v>
      </c>
      <c r="K676" s="4">
        <f>IF($I676="Secured",(E676*(VLOOKUP(F676,'Background data'!B$8:D$18,3,FALSE))*(365.25*1*10^-6)),0)</f>
        <v>8.6290312499999994E-2</v>
      </c>
      <c r="L676" s="4">
        <f>IF(I676="Secured",(E676*(VLOOKUP(F676,'Background data'!B$8:G$18,4,FALSE))*(365.25*1*10^-6)),0)</f>
        <v>3.8830640624999994E-3</v>
      </c>
      <c r="M676" s="4">
        <f>IF(I676="Secured",(E676*(VLOOKUP(F676,'Background data'!B$8:H$18,5,FALSE))*(365.25*1*10^-6)),0)</f>
        <v>0.15532256249999998</v>
      </c>
    </row>
    <row r="677" spans="1:13" x14ac:dyDescent="0.3">
      <c r="A677" s="2" t="s">
        <v>1324</v>
      </c>
      <c r="B677" s="2" t="s">
        <v>182</v>
      </c>
      <c r="C677" s="17">
        <v>45478</v>
      </c>
      <c r="D677" s="2" t="s">
        <v>4</v>
      </c>
      <c r="E677" s="2">
        <f>VLOOKUP(D677,'Background data'!B$2:E$5,4,FALSE)</f>
        <v>47.25</v>
      </c>
      <c r="F677" s="2" t="s">
        <v>11</v>
      </c>
      <c r="G677" s="10">
        <v>45770</v>
      </c>
      <c r="H677" s="2" t="s">
        <v>399</v>
      </c>
      <c r="I677" s="2" t="str">
        <f t="shared" si="16"/>
        <v>Secured</v>
      </c>
      <c r="J677" s="4">
        <f>IF($I677="Secured",(E677*(VLOOKUP(F677,'Background data'!B$8:D$18,2,FALSE))*(365.25*1*10^-6)),0)</f>
        <v>7.7661281249999988E-3</v>
      </c>
      <c r="K677" s="4">
        <f>IF($I677="Secured",(E677*(VLOOKUP(F677,'Background data'!B$8:D$18,3,FALSE))*(365.25*1*10^-6)),0)</f>
        <v>8.6290312499999994E-2</v>
      </c>
      <c r="L677" s="4">
        <f>IF(I677="Secured",(E677*(VLOOKUP(F677,'Background data'!B$8:G$18,4,FALSE))*(365.25*1*10^-6)),0)</f>
        <v>3.8830640624999994E-3</v>
      </c>
      <c r="M677" s="4">
        <f>IF(I677="Secured",(E677*(VLOOKUP(F677,'Background data'!B$8:H$18,5,FALSE))*(365.25*1*10^-6)),0)</f>
        <v>0.15532256249999998</v>
      </c>
    </row>
    <row r="678" spans="1:13" x14ac:dyDescent="0.3">
      <c r="A678" s="2" t="s">
        <v>1325</v>
      </c>
      <c r="B678" s="2" t="s">
        <v>182</v>
      </c>
      <c r="C678" s="3">
        <v>45442</v>
      </c>
      <c r="D678" s="2" t="s">
        <v>5</v>
      </c>
      <c r="E678" s="2">
        <f>VLOOKUP(D678,'Background data'!B$2:E$5,4,FALSE)</f>
        <v>64.8</v>
      </c>
      <c r="F678" s="2" t="s">
        <v>11</v>
      </c>
      <c r="G678" s="10">
        <v>45770</v>
      </c>
      <c r="H678" s="2" t="s">
        <v>397</v>
      </c>
      <c r="I678" s="2" t="str">
        <f t="shared" si="16"/>
        <v>Secured</v>
      </c>
      <c r="J678" s="4">
        <f>IF($I678="Secured",(E678*(VLOOKUP(F678,'Background data'!B$8:D$18,2,FALSE))*(365.25*1*10^-6)),0)</f>
        <v>1.0650689999999999E-2</v>
      </c>
      <c r="K678" s="4">
        <f>IF($I678="Secured",(E678*(VLOOKUP(F678,'Background data'!B$8:D$18,3,FALSE))*(365.25*1*10^-6)),0)</f>
        <v>0.11834099999999999</v>
      </c>
      <c r="L678" s="4">
        <f>IF(I678="Secured",(E678*(VLOOKUP(F678,'Background data'!B$8:G$18,4,FALSE))*(365.25*1*10^-6)),0)</f>
        <v>5.3253449999999996E-3</v>
      </c>
      <c r="M678" s="4">
        <f>IF(I678="Secured",(E678*(VLOOKUP(F678,'Background data'!B$8:H$18,5,FALSE))*(365.25*1*10^-6)),0)</f>
        <v>0.21301379999999995</v>
      </c>
    </row>
    <row r="679" spans="1:13" x14ac:dyDescent="0.3">
      <c r="A679" s="2" t="s">
        <v>946</v>
      </c>
      <c r="B679" s="2" t="s">
        <v>182</v>
      </c>
      <c r="C679" s="3">
        <v>45421</v>
      </c>
      <c r="D679" s="2" t="s">
        <v>5</v>
      </c>
      <c r="E679" s="2">
        <f>VLOOKUP(D679,'Background data'!B$2:E$5,4,FALSE)</f>
        <v>64.8</v>
      </c>
      <c r="F679" s="2" t="s">
        <v>11</v>
      </c>
      <c r="G679" s="10">
        <v>45770</v>
      </c>
      <c r="H679" s="2" t="s">
        <v>397</v>
      </c>
      <c r="I679" s="2" t="str">
        <f t="shared" si="16"/>
        <v>Secured</v>
      </c>
      <c r="J679" s="4">
        <f>IF($I679="Secured",(E679*(VLOOKUP(F679,'Background data'!B$8:D$18,2,FALSE))*(365.25*1*10^-6)),0)</f>
        <v>1.0650689999999999E-2</v>
      </c>
      <c r="K679" s="4">
        <f>IF($I679="Secured",(E679*(VLOOKUP(F679,'Background data'!B$8:D$18,3,FALSE))*(365.25*1*10^-6)),0)</f>
        <v>0.11834099999999999</v>
      </c>
      <c r="L679" s="4">
        <f>IF(I679="Secured",(E679*(VLOOKUP(F679,'Background data'!B$8:G$18,4,FALSE))*(365.25*1*10^-6)),0)</f>
        <v>5.3253449999999996E-3</v>
      </c>
      <c r="M679" s="4">
        <f>IF(I679="Secured",(E679*(VLOOKUP(F679,'Background data'!B$8:H$18,5,FALSE))*(365.25*1*10^-6)),0)</f>
        <v>0.21301379999999995</v>
      </c>
    </row>
    <row r="680" spans="1:13" x14ac:dyDescent="0.3">
      <c r="A680" s="2" t="s">
        <v>1326</v>
      </c>
      <c r="B680" s="2" t="s">
        <v>183</v>
      </c>
      <c r="C680" s="3">
        <v>45442</v>
      </c>
      <c r="D680" s="2" t="s">
        <v>5</v>
      </c>
      <c r="E680" s="2">
        <f>VLOOKUP(D680,'Background data'!B$2:E$5,4,FALSE)</f>
        <v>64.8</v>
      </c>
      <c r="F680" s="2" t="s">
        <v>11</v>
      </c>
      <c r="G680" s="10">
        <v>45770</v>
      </c>
      <c r="H680" s="2" t="s">
        <v>397</v>
      </c>
      <c r="I680" s="2" t="str">
        <f t="shared" si="16"/>
        <v>Secured</v>
      </c>
      <c r="J680" s="4">
        <f>IF($I680="Secured",(E680*(VLOOKUP(F680,'Background data'!B$8:D$18,2,FALSE))*(365.25*1*10^-6)),0)</f>
        <v>1.0650689999999999E-2</v>
      </c>
      <c r="K680" s="4">
        <f>IF($I680="Secured",(E680*(VLOOKUP(F680,'Background data'!B$8:D$18,3,FALSE))*(365.25*1*10^-6)),0)</f>
        <v>0.11834099999999999</v>
      </c>
      <c r="L680" s="4">
        <f>IF(I680="Secured",(E680*(VLOOKUP(F680,'Background data'!B$8:G$18,4,FALSE))*(365.25*1*10^-6)),0)</f>
        <v>5.3253449999999996E-3</v>
      </c>
      <c r="M680" s="4">
        <f>IF(I680="Secured",(E680*(VLOOKUP(F680,'Background data'!B$8:H$18,5,FALSE))*(365.25*1*10^-6)),0)</f>
        <v>0.21301379999999995</v>
      </c>
    </row>
    <row r="681" spans="1:13" x14ac:dyDescent="0.3">
      <c r="A681" s="2" t="s">
        <v>947</v>
      </c>
      <c r="B681" s="2" t="s">
        <v>183</v>
      </c>
      <c r="C681" s="3">
        <v>45428</v>
      </c>
      <c r="D681" s="2" t="s">
        <v>5</v>
      </c>
      <c r="E681" s="2">
        <f>VLOOKUP(D681,'Background data'!B$2:E$5,4,FALSE)</f>
        <v>64.8</v>
      </c>
      <c r="F681" s="2" t="s">
        <v>11</v>
      </c>
      <c r="G681" s="10">
        <v>45770</v>
      </c>
      <c r="H681" s="2" t="s">
        <v>397</v>
      </c>
      <c r="I681" s="2" t="str">
        <f t="shared" si="16"/>
        <v>Secured</v>
      </c>
      <c r="J681" s="4">
        <f>IF($I681="Secured",(E681*(VLOOKUP(F681,'Background data'!B$8:D$18,2,FALSE))*(365.25*1*10^-6)),0)</f>
        <v>1.0650689999999999E-2</v>
      </c>
      <c r="K681" s="4">
        <f>IF($I681="Secured",(E681*(VLOOKUP(F681,'Background data'!B$8:D$18,3,FALSE))*(365.25*1*10^-6)),0)</f>
        <v>0.11834099999999999</v>
      </c>
      <c r="L681" s="4">
        <f>IF(I681="Secured",(E681*(VLOOKUP(F681,'Background data'!B$8:G$18,4,FALSE))*(365.25*1*10^-6)),0)</f>
        <v>5.3253449999999996E-3</v>
      </c>
      <c r="M681" s="4">
        <f>IF(I681="Secured",(E681*(VLOOKUP(F681,'Background data'!B$8:H$18,5,FALSE))*(365.25*1*10^-6)),0)</f>
        <v>0.21301379999999995</v>
      </c>
    </row>
    <row r="682" spans="1:13" x14ac:dyDescent="0.3">
      <c r="A682" s="2" t="s">
        <v>948</v>
      </c>
      <c r="B682" s="2" t="s">
        <v>183</v>
      </c>
      <c r="C682" s="3">
        <v>45426</v>
      </c>
      <c r="D682" s="2" t="s">
        <v>5</v>
      </c>
      <c r="E682" s="2">
        <f>VLOOKUP(D682,'Background data'!B$2:E$5,4,FALSE)</f>
        <v>64.8</v>
      </c>
      <c r="F682" s="2" t="s">
        <v>11</v>
      </c>
      <c r="G682" s="10">
        <v>45770</v>
      </c>
      <c r="H682" s="2" t="s">
        <v>397</v>
      </c>
      <c r="I682" s="2" t="str">
        <f t="shared" si="16"/>
        <v>Secured</v>
      </c>
      <c r="J682" s="4">
        <f>IF($I682="Secured",(E682*(VLOOKUP(F682,'Background data'!B$8:D$18,2,FALSE))*(365.25*1*10^-6)),0)</f>
        <v>1.0650689999999999E-2</v>
      </c>
      <c r="K682" s="4">
        <f>IF($I682="Secured",(E682*(VLOOKUP(F682,'Background data'!B$8:D$18,3,FALSE))*(365.25*1*10^-6)),0)</f>
        <v>0.11834099999999999</v>
      </c>
      <c r="L682" s="4">
        <f>IF(I682="Secured",(E682*(VLOOKUP(F682,'Background data'!B$8:G$18,4,FALSE))*(365.25*1*10^-6)),0)</f>
        <v>5.3253449999999996E-3</v>
      </c>
      <c r="M682" s="4">
        <f>IF(I682="Secured",(E682*(VLOOKUP(F682,'Background data'!B$8:H$18,5,FALSE))*(365.25*1*10^-6)),0)</f>
        <v>0.21301379999999995</v>
      </c>
    </row>
    <row r="683" spans="1:13" x14ac:dyDescent="0.3">
      <c r="A683" s="2" t="s">
        <v>949</v>
      </c>
      <c r="B683" s="2" t="s">
        <v>183</v>
      </c>
      <c r="C683" s="3">
        <v>45419</v>
      </c>
      <c r="D683" s="2" t="s">
        <v>5</v>
      </c>
      <c r="E683" s="2">
        <f>VLOOKUP(D683,'Background data'!B$2:E$5,4,FALSE)</f>
        <v>64.8</v>
      </c>
      <c r="F683" s="2" t="s">
        <v>11</v>
      </c>
      <c r="G683" s="10">
        <v>45770</v>
      </c>
      <c r="H683" s="2" t="s">
        <v>397</v>
      </c>
      <c r="I683" s="2" t="str">
        <f t="shared" si="16"/>
        <v>Secured</v>
      </c>
      <c r="J683" s="4">
        <f>IF($I683="Secured",(E683*(VLOOKUP(F683,'Background data'!B$8:D$18,2,FALSE))*(365.25*1*10^-6)),0)</f>
        <v>1.0650689999999999E-2</v>
      </c>
      <c r="K683" s="4">
        <f>IF($I683="Secured",(E683*(VLOOKUP(F683,'Background data'!B$8:D$18,3,FALSE))*(365.25*1*10^-6)),0)</f>
        <v>0.11834099999999999</v>
      </c>
      <c r="L683" s="4">
        <f>IF(I683="Secured",(E683*(VLOOKUP(F683,'Background data'!B$8:G$18,4,FALSE))*(365.25*1*10^-6)),0)</f>
        <v>5.3253449999999996E-3</v>
      </c>
      <c r="M683" s="4">
        <f>IF(I683="Secured",(E683*(VLOOKUP(F683,'Background data'!B$8:H$18,5,FALSE))*(365.25*1*10^-6)),0)</f>
        <v>0.21301379999999995</v>
      </c>
    </row>
    <row r="684" spans="1:13" x14ac:dyDescent="0.3">
      <c r="A684" s="2" t="s">
        <v>950</v>
      </c>
      <c r="B684" s="2" t="s">
        <v>183</v>
      </c>
      <c r="C684" s="3">
        <v>45420</v>
      </c>
      <c r="D684" s="2" t="s">
        <v>5</v>
      </c>
      <c r="E684" s="2">
        <f>VLOOKUP(D684,'Background data'!B$2:E$5,4,FALSE)</f>
        <v>64.8</v>
      </c>
      <c r="F684" s="2" t="s">
        <v>11</v>
      </c>
      <c r="G684" s="10">
        <v>45770</v>
      </c>
      <c r="H684" s="2" t="s">
        <v>397</v>
      </c>
      <c r="I684" s="2" t="str">
        <f t="shared" si="16"/>
        <v>Secured</v>
      </c>
      <c r="J684" s="4">
        <f>IF($I684="Secured",(E684*(VLOOKUP(F684,'Background data'!B$8:D$18,2,FALSE))*(365.25*1*10^-6)),0)</f>
        <v>1.0650689999999999E-2</v>
      </c>
      <c r="K684" s="4">
        <f>IF($I684="Secured",(E684*(VLOOKUP(F684,'Background data'!B$8:D$18,3,FALSE))*(365.25*1*10^-6)),0)</f>
        <v>0.11834099999999999</v>
      </c>
      <c r="L684" s="4">
        <f>IF(I684="Secured",(E684*(VLOOKUP(F684,'Background data'!B$8:G$18,4,FALSE))*(365.25*1*10^-6)),0)</f>
        <v>5.3253449999999996E-3</v>
      </c>
      <c r="M684" s="4">
        <f>IF(I684="Secured",(E684*(VLOOKUP(F684,'Background data'!B$8:H$18,5,FALSE))*(365.25*1*10^-6)),0)</f>
        <v>0.21301379999999995</v>
      </c>
    </row>
    <row r="685" spans="1:13" x14ac:dyDescent="0.3">
      <c r="A685" s="2" t="s">
        <v>951</v>
      </c>
      <c r="B685" s="2" t="s">
        <v>183</v>
      </c>
      <c r="C685" s="3">
        <v>45421</v>
      </c>
      <c r="D685" s="2" t="s">
        <v>5</v>
      </c>
      <c r="E685" s="2">
        <f>VLOOKUP(D685,'Background data'!B$2:E$5,4,FALSE)</f>
        <v>64.8</v>
      </c>
      <c r="F685" s="2" t="s">
        <v>11</v>
      </c>
      <c r="G685" s="10">
        <v>45770</v>
      </c>
      <c r="H685" s="2" t="s">
        <v>397</v>
      </c>
      <c r="I685" s="2" t="str">
        <f t="shared" si="16"/>
        <v>Secured</v>
      </c>
      <c r="J685" s="4">
        <f>IF($I685="Secured",(E685*(VLOOKUP(F685,'Background data'!B$8:D$18,2,FALSE))*(365.25*1*10^-6)),0)</f>
        <v>1.0650689999999999E-2</v>
      </c>
      <c r="K685" s="4">
        <f>IF($I685="Secured",(E685*(VLOOKUP(F685,'Background data'!B$8:D$18,3,FALSE))*(365.25*1*10^-6)),0)</f>
        <v>0.11834099999999999</v>
      </c>
      <c r="L685" s="4">
        <f>IF(I685="Secured",(E685*(VLOOKUP(F685,'Background data'!B$8:G$18,4,FALSE))*(365.25*1*10^-6)),0)</f>
        <v>5.3253449999999996E-3</v>
      </c>
      <c r="M685" s="4">
        <f>IF(I685="Secured",(E685*(VLOOKUP(F685,'Background data'!B$8:H$18,5,FALSE))*(365.25*1*10^-6)),0)</f>
        <v>0.21301379999999995</v>
      </c>
    </row>
    <row r="686" spans="1:13" x14ac:dyDescent="0.3">
      <c r="A686" s="2" t="s">
        <v>952</v>
      </c>
      <c r="B686" s="2" t="s">
        <v>183</v>
      </c>
      <c r="C686" s="3">
        <v>45422</v>
      </c>
      <c r="D686" s="2" t="s">
        <v>5</v>
      </c>
      <c r="E686" s="2">
        <f>VLOOKUP(D686,'Background data'!B$2:E$5,4,FALSE)</f>
        <v>64.8</v>
      </c>
      <c r="F686" s="2" t="s">
        <v>11</v>
      </c>
      <c r="G686" s="10">
        <v>45770</v>
      </c>
      <c r="H686" s="2" t="s">
        <v>397</v>
      </c>
      <c r="I686" s="2" t="str">
        <f t="shared" si="16"/>
        <v>Secured</v>
      </c>
      <c r="J686" s="4">
        <f>IF($I686="Secured",(E686*(VLOOKUP(F686,'Background data'!B$8:D$18,2,FALSE))*(365.25*1*10^-6)),0)</f>
        <v>1.0650689999999999E-2</v>
      </c>
      <c r="K686" s="4">
        <f>IF($I686="Secured",(E686*(VLOOKUP(F686,'Background data'!B$8:D$18,3,FALSE))*(365.25*1*10^-6)),0)</f>
        <v>0.11834099999999999</v>
      </c>
      <c r="L686" s="4">
        <f>IF(I686="Secured",(E686*(VLOOKUP(F686,'Background data'!B$8:G$18,4,FALSE))*(365.25*1*10^-6)),0)</f>
        <v>5.3253449999999996E-3</v>
      </c>
      <c r="M686" s="4">
        <f>IF(I686="Secured",(E686*(VLOOKUP(F686,'Background data'!B$8:H$18,5,FALSE))*(365.25*1*10^-6)),0)</f>
        <v>0.21301379999999995</v>
      </c>
    </row>
    <row r="687" spans="1:13" x14ac:dyDescent="0.3">
      <c r="A687" s="2" t="s">
        <v>953</v>
      </c>
      <c r="B687" s="2" t="s">
        <v>183</v>
      </c>
      <c r="C687" s="3">
        <v>45422</v>
      </c>
      <c r="D687" s="2" t="s">
        <v>5</v>
      </c>
      <c r="E687" s="2">
        <f>VLOOKUP(D687,'Background data'!B$2:E$5,4,FALSE)</f>
        <v>64.8</v>
      </c>
      <c r="F687" s="2" t="s">
        <v>11</v>
      </c>
      <c r="G687" s="10">
        <v>45770</v>
      </c>
      <c r="H687" s="2" t="s">
        <v>397</v>
      </c>
      <c r="I687" s="2" t="str">
        <f t="shared" si="16"/>
        <v>Secured</v>
      </c>
      <c r="J687" s="4">
        <f>IF($I687="Secured",(E687*(VLOOKUP(F687,'Background data'!B$8:D$18,2,FALSE))*(365.25*1*10^-6)),0)</f>
        <v>1.0650689999999999E-2</v>
      </c>
      <c r="K687" s="4">
        <f>IF($I687="Secured",(E687*(VLOOKUP(F687,'Background data'!B$8:D$18,3,FALSE))*(365.25*1*10^-6)),0)</f>
        <v>0.11834099999999999</v>
      </c>
      <c r="L687" s="4">
        <f>IF(I687="Secured",(E687*(VLOOKUP(F687,'Background data'!B$8:G$18,4,FALSE))*(365.25*1*10^-6)),0)</f>
        <v>5.3253449999999996E-3</v>
      </c>
      <c r="M687" s="4">
        <f>IF(I687="Secured",(E687*(VLOOKUP(F687,'Background data'!B$8:H$18,5,FALSE))*(365.25*1*10^-6)),0)</f>
        <v>0.21301379999999995</v>
      </c>
    </row>
    <row r="688" spans="1:13" x14ac:dyDescent="0.3">
      <c r="A688" s="2" t="s">
        <v>1327</v>
      </c>
      <c r="B688" s="2" t="s">
        <v>183</v>
      </c>
      <c r="C688" s="3">
        <v>45434</v>
      </c>
      <c r="D688" s="2" t="s">
        <v>5</v>
      </c>
      <c r="E688" s="2">
        <f>VLOOKUP(D688,'Background data'!B$2:E$5,4,FALSE)</f>
        <v>64.8</v>
      </c>
      <c r="F688" s="2" t="s">
        <v>11</v>
      </c>
      <c r="G688" s="10">
        <v>45770</v>
      </c>
      <c r="H688" s="2" t="s">
        <v>397</v>
      </c>
      <c r="I688" s="2" t="str">
        <f t="shared" si="16"/>
        <v>Secured</v>
      </c>
      <c r="J688" s="4">
        <f>IF($I688="Secured",(E688*(VLOOKUP(F688,'Background data'!B$8:D$18,2,FALSE))*(365.25*1*10^-6)),0)</f>
        <v>1.0650689999999999E-2</v>
      </c>
      <c r="K688" s="4">
        <f>IF($I688="Secured",(E688*(VLOOKUP(F688,'Background data'!B$8:D$18,3,FALSE))*(365.25*1*10^-6)),0)</f>
        <v>0.11834099999999999</v>
      </c>
      <c r="L688" s="4">
        <f>IF(I688="Secured",(E688*(VLOOKUP(F688,'Background data'!B$8:G$18,4,FALSE))*(365.25*1*10^-6)),0)</f>
        <v>5.3253449999999996E-3</v>
      </c>
      <c r="M688" s="4">
        <f>IF(I688="Secured",(E688*(VLOOKUP(F688,'Background data'!B$8:H$18,5,FALSE))*(365.25*1*10^-6)),0)</f>
        <v>0.21301379999999995</v>
      </c>
    </row>
    <row r="689" spans="1:13" x14ac:dyDescent="0.3">
      <c r="A689" s="2" t="s">
        <v>1328</v>
      </c>
      <c r="B689" s="2" t="s">
        <v>183</v>
      </c>
      <c r="C689" s="3">
        <v>45443</v>
      </c>
      <c r="D689" s="2" t="s">
        <v>5</v>
      </c>
      <c r="E689" s="2">
        <f>VLOOKUP(D689,'Background data'!B$2:E$5,4,FALSE)</f>
        <v>64.8</v>
      </c>
      <c r="F689" s="2" t="s">
        <v>11</v>
      </c>
      <c r="G689" s="10">
        <v>45770</v>
      </c>
      <c r="H689" s="2" t="s">
        <v>397</v>
      </c>
      <c r="I689" s="2" t="str">
        <f t="shared" si="16"/>
        <v>Secured</v>
      </c>
      <c r="J689" s="4">
        <f>IF($I689="Secured",(E689*(VLOOKUP(F689,'Background data'!B$8:D$18,2,FALSE))*(365.25*1*10^-6)),0)</f>
        <v>1.0650689999999999E-2</v>
      </c>
      <c r="K689" s="4">
        <f>IF($I689="Secured",(E689*(VLOOKUP(F689,'Background data'!B$8:D$18,3,FALSE))*(365.25*1*10^-6)),0)</f>
        <v>0.11834099999999999</v>
      </c>
      <c r="L689" s="4">
        <f>IF(I689="Secured",(E689*(VLOOKUP(F689,'Background data'!B$8:G$18,4,FALSE))*(365.25*1*10^-6)),0)</f>
        <v>5.3253449999999996E-3</v>
      </c>
      <c r="M689" s="4">
        <f>IF(I689="Secured",(E689*(VLOOKUP(F689,'Background data'!B$8:H$18,5,FALSE))*(365.25*1*10^-6)),0)</f>
        <v>0.21301379999999995</v>
      </c>
    </row>
    <row r="690" spans="1:13" x14ac:dyDescent="0.3">
      <c r="A690" s="2" t="s">
        <v>954</v>
      </c>
      <c r="B690" s="2" t="s">
        <v>183</v>
      </c>
      <c r="C690" s="3">
        <v>45420</v>
      </c>
      <c r="D690" s="2" t="s">
        <v>5</v>
      </c>
      <c r="E690" s="2">
        <f>VLOOKUP(D690,'Background data'!B$2:E$5,4,FALSE)</f>
        <v>64.8</v>
      </c>
      <c r="F690" s="2" t="s">
        <v>11</v>
      </c>
      <c r="G690" s="10">
        <v>45770</v>
      </c>
      <c r="H690" s="2" t="s">
        <v>397</v>
      </c>
      <c r="I690" s="2" t="str">
        <f t="shared" si="16"/>
        <v>Secured</v>
      </c>
      <c r="J690" s="4">
        <f>IF($I690="Secured",(E690*(VLOOKUP(F690,'Background data'!B$8:D$18,2,FALSE))*(365.25*1*10^-6)),0)</f>
        <v>1.0650689999999999E-2</v>
      </c>
      <c r="K690" s="4">
        <f>IF($I690="Secured",(E690*(VLOOKUP(F690,'Background data'!B$8:D$18,3,FALSE))*(365.25*1*10^-6)),0)</f>
        <v>0.11834099999999999</v>
      </c>
      <c r="L690" s="4">
        <f>IF(I690="Secured",(E690*(VLOOKUP(F690,'Background data'!B$8:G$18,4,FALSE))*(365.25*1*10^-6)),0)</f>
        <v>5.3253449999999996E-3</v>
      </c>
      <c r="M690" s="4">
        <f>IF(I690="Secured",(E690*(VLOOKUP(F690,'Background data'!B$8:H$18,5,FALSE))*(365.25*1*10^-6)),0)</f>
        <v>0.21301379999999995</v>
      </c>
    </row>
    <row r="691" spans="1:13" x14ac:dyDescent="0.3">
      <c r="A691" s="2" t="s">
        <v>1329</v>
      </c>
      <c r="B691" s="2" t="s">
        <v>184</v>
      </c>
      <c r="C691" s="3">
        <v>45449</v>
      </c>
      <c r="D691" s="2" t="s">
        <v>4</v>
      </c>
      <c r="E691" s="2">
        <f>VLOOKUP(D691,'Background data'!B$2:E$5,4,FALSE)</f>
        <v>47.25</v>
      </c>
      <c r="F691" s="2" t="s">
        <v>11</v>
      </c>
      <c r="G691" s="10">
        <v>45770</v>
      </c>
      <c r="H691" s="2" t="s">
        <v>399</v>
      </c>
      <c r="I691" s="2" t="str">
        <f t="shared" si="16"/>
        <v>Secured</v>
      </c>
      <c r="J691" s="4">
        <f>IF($I691="Secured",(E691*(VLOOKUP(F691,'Background data'!B$8:D$18,2,FALSE))*(365.25*1*10^-6)),0)</f>
        <v>7.7661281249999988E-3</v>
      </c>
      <c r="K691" s="4">
        <f>IF($I691="Secured",(E691*(VLOOKUP(F691,'Background data'!B$8:D$18,3,FALSE))*(365.25*1*10^-6)),0)</f>
        <v>8.6290312499999994E-2</v>
      </c>
      <c r="L691" s="4">
        <f>IF(I691="Secured",(E691*(VLOOKUP(F691,'Background data'!B$8:G$18,4,FALSE))*(365.25*1*10^-6)),0)</f>
        <v>3.8830640624999994E-3</v>
      </c>
      <c r="M691" s="4">
        <f>IF(I691="Secured",(E691*(VLOOKUP(F691,'Background data'!B$8:H$18,5,FALSE))*(365.25*1*10^-6)),0)</f>
        <v>0.15532256249999998</v>
      </c>
    </row>
    <row r="692" spans="1:13" x14ac:dyDescent="0.3">
      <c r="A692" s="2" t="s">
        <v>1330</v>
      </c>
      <c r="B692" s="2" t="s">
        <v>184</v>
      </c>
      <c r="C692" s="17">
        <v>45454</v>
      </c>
      <c r="D692" s="2" t="s">
        <v>4</v>
      </c>
      <c r="E692" s="2">
        <f>VLOOKUP(D692,'Background data'!B$2:E$5,4,FALSE)</f>
        <v>47.25</v>
      </c>
      <c r="F692" s="2" t="s">
        <v>11</v>
      </c>
      <c r="G692" s="10">
        <v>45770</v>
      </c>
      <c r="H692" s="2" t="s">
        <v>399</v>
      </c>
      <c r="I692" s="2" t="str">
        <f t="shared" si="16"/>
        <v>Secured</v>
      </c>
      <c r="J692" s="4">
        <f>IF($I692="Secured",(E692*(VLOOKUP(F692,'Background data'!B$8:D$18,2,FALSE))*(365.25*1*10^-6)),0)</f>
        <v>7.7661281249999988E-3</v>
      </c>
      <c r="K692" s="4">
        <f>IF($I692="Secured",(E692*(VLOOKUP(F692,'Background data'!B$8:D$18,3,FALSE))*(365.25*1*10^-6)),0)</f>
        <v>8.6290312499999994E-2</v>
      </c>
      <c r="L692" s="4">
        <f>IF(I692="Secured",(E692*(VLOOKUP(F692,'Background data'!B$8:G$18,4,FALSE))*(365.25*1*10^-6)),0)</f>
        <v>3.8830640624999994E-3</v>
      </c>
      <c r="M692" s="4">
        <f>IF(I692="Secured",(E692*(VLOOKUP(F692,'Background data'!B$8:H$18,5,FALSE))*(365.25*1*10^-6)),0)</f>
        <v>0.15532256249999998</v>
      </c>
    </row>
    <row r="693" spans="1:13" x14ac:dyDescent="0.3">
      <c r="A693" s="2" t="s">
        <v>955</v>
      </c>
      <c r="B693" s="2" t="s">
        <v>184</v>
      </c>
      <c r="C693" s="3">
        <v>45425</v>
      </c>
      <c r="D693" s="2" t="s">
        <v>4</v>
      </c>
      <c r="E693" s="2">
        <f>VLOOKUP(D693,'Background data'!B$2:E$5,4,FALSE)</f>
        <v>47.25</v>
      </c>
      <c r="F693" s="2" t="s">
        <v>11</v>
      </c>
      <c r="G693" s="10">
        <v>45770</v>
      </c>
      <c r="H693" s="2" t="s">
        <v>399</v>
      </c>
      <c r="I693" s="2" t="str">
        <f t="shared" si="16"/>
        <v>Secured</v>
      </c>
      <c r="J693" s="4">
        <f>IF($I693="Secured",(E693*(VLOOKUP(F693,'Background data'!B$8:D$18,2,FALSE))*(365.25*1*10^-6)),0)</f>
        <v>7.7661281249999988E-3</v>
      </c>
      <c r="K693" s="4">
        <f>IF($I693="Secured",(E693*(VLOOKUP(F693,'Background data'!B$8:D$18,3,FALSE))*(365.25*1*10^-6)),0)</f>
        <v>8.6290312499999994E-2</v>
      </c>
      <c r="L693" s="4">
        <f>IF(I693="Secured",(E693*(VLOOKUP(F693,'Background data'!B$8:G$18,4,FALSE))*(365.25*1*10^-6)),0)</f>
        <v>3.8830640624999994E-3</v>
      </c>
      <c r="M693" s="4">
        <f>IF(I693="Secured",(E693*(VLOOKUP(F693,'Background data'!B$8:H$18,5,FALSE))*(365.25*1*10^-6)),0)</f>
        <v>0.15532256249999998</v>
      </c>
    </row>
    <row r="694" spans="1:13" x14ac:dyDescent="0.3">
      <c r="A694" s="2" t="s">
        <v>956</v>
      </c>
      <c r="B694" s="2" t="s">
        <v>184</v>
      </c>
      <c r="C694" s="3">
        <v>45425</v>
      </c>
      <c r="D694" s="2" t="s">
        <v>4</v>
      </c>
      <c r="E694" s="2">
        <f>VLOOKUP(D694,'Background data'!B$2:E$5,4,FALSE)</f>
        <v>47.25</v>
      </c>
      <c r="F694" s="2" t="s">
        <v>11</v>
      </c>
      <c r="G694" s="10">
        <v>45770</v>
      </c>
      <c r="H694" s="2" t="s">
        <v>399</v>
      </c>
      <c r="I694" s="2" t="str">
        <f t="shared" si="16"/>
        <v>Secured</v>
      </c>
      <c r="J694" s="4">
        <f>IF($I694="Secured",(E694*(VLOOKUP(F694,'Background data'!B$8:D$18,2,FALSE))*(365.25*1*10^-6)),0)</f>
        <v>7.7661281249999988E-3</v>
      </c>
      <c r="K694" s="4">
        <f>IF($I694="Secured",(E694*(VLOOKUP(F694,'Background data'!B$8:D$18,3,FALSE))*(365.25*1*10^-6)),0)</f>
        <v>8.6290312499999994E-2</v>
      </c>
      <c r="L694" s="4">
        <f>IF(I694="Secured",(E694*(VLOOKUP(F694,'Background data'!B$8:G$18,4,FALSE))*(365.25*1*10^-6)),0)</f>
        <v>3.8830640624999994E-3</v>
      </c>
      <c r="M694" s="4">
        <f>IF(I694="Secured",(E694*(VLOOKUP(F694,'Background data'!B$8:H$18,5,FALSE))*(365.25*1*10^-6)),0)</f>
        <v>0.15532256249999998</v>
      </c>
    </row>
    <row r="695" spans="1:13" x14ac:dyDescent="0.3">
      <c r="A695" s="2" t="s">
        <v>957</v>
      </c>
      <c r="B695" s="2" t="s">
        <v>184</v>
      </c>
      <c r="C695" s="3">
        <v>45425</v>
      </c>
      <c r="D695" s="2" t="s">
        <v>4</v>
      </c>
      <c r="E695" s="2">
        <f>VLOOKUP(D695,'Background data'!B$2:E$5,4,FALSE)</f>
        <v>47.25</v>
      </c>
      <c r="F695" s="2" t="s">
        <v>11</v>
      </c>
      <c r="G695" s="10">
        <v>45770</v>
      </c>
      <c r="H695" s="2" t="s">
        <v>399</v>
      </c>
      <c r="I695" s="2" t="str">
        <f t="shared" si="16"/>
        <v>Secured</v>
      </c>
      <c r="J695" s="4">
        <f>IF($I695="Secured",(E695*(VLOOKUP(F695,'Background data'!B$8:D$18,2,FALSE))*(365.25*1*10^-6)),0)</f>
        <v>7.7661281249999988E-3</v>
      </c>
      <c r="K695" s="4">
        <f>IF($I695="Secured",(E695*(VLOOKUP(F695,'Background data'!B$8:D$18,3,FALSE))*(365.25*1*10^-6)),0)</f>
        <v>8.6290312499999994E-2</v>
      </c>
      <c r="L695" s="4">
        <f>IF(I695="Secured",(E695*(VLOOKUP(F695,'Background data'!B$8:G$18,4,FALSE))*(365.25*1*10^-6)),0)</f>
        <v>3.8830640624999994E-3</v>
      </c>
      <c r="M695" s="4">
        <f>IF(I695="Secured",(E695*(VLOOKUP(F695,'Background data'!B$8:H$18,5,FALSE))*(365.25*1*10^-6)),0)</f>
        <v>0.15532256249999998</v>
      </c>
    </row>
    <row r="696" spans="1:13" x14ac:dyDescent="0.3">
      <c r="A696" s="2" t="s">
        <v>1331</v>
      </c>
      <c r="B696" s="2" t="s">
        <v>184</v>
      </c>
      <c r="C696" s="3">
        <v>45450</v>
      </c>
      <c r="D696" s="2" t="s">
        <v>4</v>
      </c>
      <c r="E696" s="2">
        <f>VLOOKUP(D696,'Background data'!B$2:E$5,4,FALSE)</f>
        <v>47.25</v>
      </c>
      <c r="F696" s="2" t="s">
        <v>11</v>
      </c>
      <c r="G696" s="10">
        <v>45770</v>
      </c>
      <c r="H696" s="2" t="s">
        <v>399</v>
      </c>
      <c r="I696" s="2" t="str">
        <f t="shared" si="16"/>
        <v>Secured</v>
      </c>
      <c r="J696" s="4">
        <f>IF($I696="Secured",(E696*(VLOOKUP(F696,'Background data'!B$8:D$18,2,FALSE))*(365.25*1*10^-6)),0)</f>
        <v>7.7661281249999988E-3</v>
      </c>
      <c r="K696" s="4">
        <f>IF($I696="Secured",(E696*(VLOOKUP(F696,'Background data'!B$8:D$18,3,FALSE))*(365.25*1*10^-6)),0)</f>
        <v>8.6290312499999994E-2</v>
      </c>
      <c r="L696" s="4">
        <f>IF(I696="Secured",(E696*(VLOOKUP(F696,'Background data'!B$8:G$18,4,FALSE))*(365.25*1*10^-6)),0)</f>
        <v>3.8830640624999994E-3</v>
      </c>
      <c r="M696" s="4">
        <f>IF(I696="Secured",(E696*(VLOOKUP(F696,'Background data'!B$8:H$18,5,FALSE))*(365.25*1*10^-6)),0)</f>
        <v>0.15532256249999998</v>
      </c>
    </row>
    <row r="697" spans="1:13" x14ac:dyDescent="0.3">
      <c r="A697" s="2" t="s">
        <v>1332</v>
      </c>
      <c r="B697" s="2" t="s">
        <v>184</v>
      </c>
      <c r="C697" s="17">
        <v>45454</v>
      </c>
      <c r="D697" s="2" t="s">
        <v>4</v>
      </c>
      <c r="E697" s="2">
        <f>VLOOKUP(D697,'Background data'!B$2:E$5,4,FALSE)</f>
        <v>47.25</v>
      </c>
      <c r="F697" s="2" t="s">
        <v>11</v>
      </c>
      <c r="G697" s="10">
        <v>45770</v>
      </c>
      <c r="H697" s="2" t="s">
        <v>399</v>
      </c>
      <c r="I697" s="2" t="str">
        <f t="shared" si="16"/>
        <v>Secured</v>
      </c>
      <c r="J697" s="4">
        <f>IF($I697="Secured",(E697*(VLOOKUP(F697,'Background data'!B$8:D$18,2,FALSE))*(365.25*1*10^-6)),0)</f>
        <v>7.7661281249999988E-3</v>
      </c>
      <c r="K697" s="4">
        <f>IF($I697="Secured",(E697*(VLOOKUP(F697,'Background data'!B$8:D$18,3,FALSE))*(365.25*1*10^-6)),0)</f>
        <v>8.6290312499999994E-2</v>
      </c>
      <c r="L697" s="4">
        <f>IF(I697="Secured",(E697*(VLOOKUP(F697,'Background data'!B$8:G$18,4,FALSE))*(365.25*1*10^-6)),0)</f>
        <v>3.8830640624999994E-3</v>
      </c>
      <c r="M697" s="4">
        <f>IF(I697="Secured",(E697*(VLOOKUP(F697,'Background data'!B$8:H$18,5,FALSE))*(365.25*1*10^-6)),0)</f>
        <v>0.15532256249999998</v>
      </c>
    </row>
    <row r="698" spans="1:13" x14ac:dyDescent="0.3">
      <c r="A698" s="2" t="s">
        <v>958</v>
      </c>
      <c r="B698" s="2" t="s">
        <v>184</v>
      </c>
      <c r="C698" s="3">
        <v>45425</v>
      </c>
      <c r="D698" s="2" t="s">
        <v>5</v>
      </c>
      <c r="E698" s="2">
        <f>VLOOKUP(D698,'Background data'!B$2:E$5,4,FALSE)</f>
        <v>64.8</v>
      </c>
      <c r="F698" s="2" t="s">
        <v>11</v>
      </c>
      <c r="G698" s="10">
        <v>45770</v>
      </c>
      <c r="H698" s="2" t="s">
        <v>397</v>
      </c>
      <c r="I698" s="2" t="str">
        <f t="shared" si="16"/>
        <v>Secured</v>
      </c>
      <c r="J698" s="4">
        <f>IF($I698="Secured",(E698*(VLOOKUP(F698,'Background data'!B$8:D$18,2,FALSE))*(365.25*1*10^-6)),0)</f>
        <v>1.0650689999999999E-2</v>
      </c>
      <c r="K698" s="4">
        <f>IF($I698="Secured",(E698*(VLOOKUP(F698,'Background data'!B$8:D$18,3,FALSE))*(365.25*1*10^-6)),0)</f>
        <v>0.11834099999999999</v>
      </c>
      <c r="L698" s="4">
        <f>IF(I698="Secured",(E698*(VLOOKUP(F698,'Background data'!B$8:G$18,4,FALSE))*(365.25*1*10^-6)),0)</f>
        <v>5.3253449999999996E-3</v>
      </c>
      <c r="M698" s="4">
        <f>IF(I698="Secured",(E698*(VLOOKUP(F698,'Background data'!B$8:H$18,5,FALSE))*(365.25*1*10^-6)),0)</f>
        <v>0.21301379999999995</v>
      </c>
    </row>
    <row r="699" spans="1:13" x14ac:dyDescent="0.3">
      <c r="A699" s="2" t="s">
        <v>959</v>
      </c>
      <c r="B699" s="2" t="s">
        <v>184</v>
      </c>
      <c r="C699" s="3">
        <v>45414</v>
      </c>
      <c r="D699" s="2" t="s">
        <v>4</v>
      </c>
      <c r="E699" s="2">
        <f>VLOOKUP(D699,'Background data'!B$2:E$5,4,FALSE)</f>
        <v>47.25</v>
      </c>
      <c r="F699" s="2" t="s">
        <v>11</v>
      </c>
      <c r="G699" s="10">
        <v>45770</v>
      </c>
      <c r="H699" s="2" t="s">
        <v>399</v>
      </c>
      <c r="I699" s="2" t="str">
        <f t="shared" ref="I699:I733" si="17">IF(G699="","Not secured","Secured")</f>
        <v>Secured</v>
      </c>
      <c r="J699" s="4">
        <f>IF($I699="Secured",(E699*(VLOOKUP(F699,'Background data'!B$8:D$18,2,FALSE))*(365.25*1*10^-6)),0)</f>
        <v>7.7661281249999988E-3</v>
      </c>
      <c r="K699" s="4">
        <f>IF($I699="Secured",(E699*(VLOOKUP(F699,'Background data'!B$8:D$18,3,FALSE))*(365.25*1*10^-6)),0)</f>
        <v>8.6290312499999994E-2</v>
      </c>
      <c r="L699" s="4">
        <f>IF(I699="Secured",(E699*(VLOOKUP(F699,'Background data'!B$8:G$18,4,FALSE))*(365.25*1*10^-6)),0)</f>
        <v>3.8830640624999994E-3</v>
      </c>
      <c r="M699" s="4">
        <f>IF(I699="Secured",(E699*(VLOOKUP(F699,'Background data'!B$8:H$18,5,FALSE))*(365.25*1*10^-6)),0)</f>
        <v>0.15532256249999998</v>
      </c>
    </row>
    <row r="700" spans="1:13" x14ac:dyDescent="0.3">
      <c r="A700" s="2" t="s">
        <v>1333</v>
      </c>
      <c r="B700" s="2" t="s">
        <v>185</v>
      </c>
      <c r="C700" s="17">
        <v>45457</v>
      </c>
      <c r="D700" s="2" t="s">
        <v>5</v>
      </c>
      <c r="E700" s="2">
        <f>VLOOKUP(D700,'Background data'!B$2:E$5,4,FALSE)</f>
        <v>64.8</v>
      </c>
      <c r="F700" s="2" t="s">
        <v>11</v>
      </c>
      <c r="G700" s="10">
        <v>45770</v>
      </c>
      <c r="H700" s="2" t="s">
        <v>397</v>
      </c>
      <c r="I700" s="2" t="str">
        <f t="shared" si="17"/>
        <v>Secured</v>
      </c>
      <c r="J700" s="4">
        <f>IF($I700="Secured",(E700*(VLOOKUP(F700,'Background data'!B$8:D$18,2,FALSE))*(365.25*1*10^-6)),0)</f>
        <v>1.0650689999999999E-2</v>
      </c>
      <c r="K700" s="4">
        <f>IF($I700="Secured",(E700*(VLOOKUP(F700,'Background data'!B$8:D$18,3,FALSE))*(365.25*1*10^-6)),0)</f>
        <v>0.11834099999999999</v>
      </c>
      <c r="L700" s="4">
        <f>IF(I700="Secured",(E700*(VLOOKUP(F700,'Background data'!B$8:G$18,4,FALSE))*(365.25*1*10^-6)),0)</f>
        <v>5.3253449999999996E-3</v>
      </c>
      <c r="M700" s="4">
        <f>IF(I700="Secured",(E700*(VLOOKUP(F700,'Background data'!B$8:H$18,5,FALSE))*(365.25*1*10^-6)),0)</f>
        <v>0.21301379999999995</v>
      </c>
    </row>
    <row r="701" spans="1:13" x14ac:dyDescent="0.3">
      <c r="A701" s="2" t="s">
        <v>1334</v>
      </c>
      <c r="B701" s="2" t="s">
        <v>186</v>
      </c>
      <c r="C701" s="3">
        <v>45429</v>
      </c>
      <c r="D701" s="2" t="s">
        <v>4</v>
      </c>
      <c r="E701" s="2">
        <f>VLOOKUP(D701,'Background data'!B$2:E$5,4,FALSE)</f>
        <v>47.25</v>
      </c>
      <c r="F701" s="2" t="s">
        <v>11</v>
      </c>
      <c r="G701" s="10">
        <v>45770</v>
      </c>
      <c r="H701" s="2" t="s">
        <v>399</v>
      </c>
      <c r="I701" s="2" t="str">
        <f t="shared" si="17"/>
        <v>Secured</v>
      </c>
      <c r="J701" s="4">
        <f>IF($I701="Secured",(E701*(VLOOKUP(F701,'Background data'!B$8:D$18,2,FALSE))*(365.25*1*10^-6)),0)</f>
        <v>7.7661281249999988E-3</v>
      </c>
      <c r="K701" s="4">
        <f>IF($I701="Secured",(E701*(VLOOKUP(F701,'Background data'!B$8:D$18,3,FALSE))*(365.25*1*10^-6)),0)</f>
        <v>8.6290312499999994E-2</v>
      </c>
      <c r="L701" s="4">
        <f>IF(I701="Secured",(E701*(VLOOKUP(F701,'Background data'!B$8:G$18,4,FALSE))*(365.25*1*10^-6)),0)</f>
        <v>3.8830640624999994E-3</v>
      </c>
      <c r="M701" s="4">
        <f>IF(I701="Secured",(E701*(VLOOKUP(F701,'Background data'!B$8:H$18,5,FALSE))*(365.25*1*10^-6)),0)</f>
        <v>0.15532256249999998</v>
      </c>
    </row>
    <row r="702" spans="1:13" x14ac:dyDescent="0.3">
      <c r="A702" s="2" t="s">
        <v>960</v>
      </c>
      <c r="B702" s="2" t="s">
        <v>186</v>
      </c>
      <c r="C702" s="3">
        <v>45427</v>
      </c>
      <c r="D702" s="2" t="s">
        <v>4</v>
      </c>
      <c r="E702" s="2">
        <f>VLOOKUP(D702,'Background data'!B$2:E$5,4,FALSE)</f>
        <v>47.25</v>
      </c>
      <c r="F702" s="2" t="s">
        <v>11</v>
      </c>
      <c r="G702" s="10">
        <v>45770</v>
      </c>
      <c r="H702" s="2" t="s">
        <v>399</v>
      </c>
      <c r="I702" s="2" t="str">
        <f t="shared" si="17"/>
        <v>Secured</v>
      </c>
      <c r="J702" s="4">
        <f>IF($I702="Secured",(E702*(VLOOKUP(F702,'Background data'!B$8:D$18,2,FALSE))*(365.25*1*10^-6)),0)</f>
        <v>7.7661281249999988E-3</v>
      </c>
      <c r="K702" s="4">
        <f>IF($I702="Secured",(E702*(VLOOKUP(F702,'Background data'!B$8:D$18,3,FALSE))*(365.25*1*10^-6)),0)</f>
        <v>8.6290312499999994E-2</v>
      </c>
      <c r="L702" s="4">
        <f>IF(I702="Secured",(E702*(VLOOKUP(F702,'Background data'!B$8:G$18,4,FALSE))*(365.25*1*10^-6)),0)</f>
        <v>3.8830640624999994E-3</v>
      </c>
      <c r="M702" s="4">
        <f>IF(I702="Secured",(E702*(VLOOKUP(F702,'Background data'!B$8:H$18,5,FALSE))*(365.25*1*10^-6)),0)</f>
        <v>0.15532256249999998</v>
      </c>
    </row>
    <row r="703" spans="1:13" x14ac:dyDescent="0.3">
      <c r="A703" s="2" t="s">
        <v>1335</v>
      </c>
      <c r="B703" s="2" t="s">
        <v>186</v>
      </c>
      <c r="C703" s="3">
        <v>45432</v>
      </c>
      <c r="D703" s="2" t="s">
        <v>4</v>
      </c>
      <c r="E703" s="2">
        <f>VLOOKUP(D703,'Background data'!B$2:E$5,4,FALSE)</f>
        <v>47.25</v>
      </c>
      <c r="F703" s="2" t="s">
        <v>11</v>
      </c>
      <c r="G703" s="10">
        <v>45770</v>
      </c>
      <c r="H703" s="2" t="s">
        <v>399</v>
      </c>
      <c r="I703" s="2" t="str">
        <f t="shared" si="17"/>
        <v>Secured</v>
      </c>
      <c r="J703" s="4">
        <f>IF($I703="Secured",(E703*(VLOOKUP(F703,'Background data'!B$8:D$18,2,FALSE))*(365.25*1*10^-6)),0)</f>
        <v>7.7661281249999988E-3</v>
      </c>
      <c r="K703" s="4">
        <f>IF($I703="Secured",(E703*(VLOOKUP(F703,'Background data'!B$8:D$18,3,FALSE))*(365.25*1*10^-6)),0)</f>
        <v>8.6290312499999994E-2</v>
      </c>
      <c r="L703" s="4">
        <f>IF(I703="Secured",(E703*(VLOOKUP(F703,'Background data'!B$8:G$18,4,FALSE))*(365.25*1*10^-6)),0)</f>
        <v>3.8830640624999994E-3</v>
      </c>
      <c r="M703" s="4">
        <f>IF(I703="Secured",(E703*(VLOOKUP(F703,'Background data'!B$8:H$18,5,FALSE))*(365.25*1*10^-6)),0)</f>
        <v>0.15532256249999998</v>
      </c>
    </row>
    <row r="704" spans="1:13" x14ac:dyDescent="0.3">
      <c r="A704" s="2" t="s">
        <v>961</v>
      </c>
      <c r="B704" s="2" t="s">
        <v>186</v>
      </c>
      <c r="C704" s="3">
        <v>45425</v>
      </c>
      <c r="D704" s="2" t="s">
        <v>4</v>
      </c>
      <c r="E704" s="2">
        <f>VLOOKUP(D704,'Background data'!B$2:E$5,4,FALSE)</f>
        <v>47.25</v>
      </c>
      <c r="F704" s="2" t="s">
        <v>11</v>
      </c>
      <c r="G704" s="10">
        <v>45770</v>
      </c>
      <c r="H704" s="2" t="s">
        <v>399</v>
      </c>
      <c r="I704" s="2" t="str">
        <f t="shared" si="17"/>
        <v>Secured</v>
      </c>
      <c r="J704" s="4">
        <f>IF($I704="Secured",(E704*(VLOOKUP(F704,'Background data'!B$8:D$18,2,FALSE))*(365.25*1*10^-6)),0)</f>
        <v>7.7661281249999988E-3</v>
      </c>
      <c r="K704" s="4">
        <f>IF($I704="Secured",(E704*(VLOOKUP(F704,'Background data'!B$8:D$18,3,FALSE))*(365.25*1*10^-6)),0)</f>
        <v>8.6290312499999994E-2</v>
      </c>
      <c r="L704" s="4">
        <f>IF(I704="Secured",(E704*(VLOOKUP(F704,'Background data'!B$8:G$18,4,FALSE))*(365.25*1*10^-6)),0)</f>
        <v>3.8830640624999994E-3</v>
      </c>
      <c r="M704" s="4">
        <f>IF(I704="Secured",(E704*(VLOOKUP(F704,'Background data'!B$8:H$18,5,FALSE))*(365.25*1*10^-6)),0)</f>
        <v>0.15532256249999998</v>
      </c>
    </row>
    <row r="705" spans="1:13" x14ac:dyDescent="0.3">
      <c r="A705" s="2" t="s">
        <v>962</v>
      </c>
      <c r="B705" s="2" t="s">
        <v>186</v>
      </c>
      <c r="C705" s="3">
        <v>45422</v>
      </c>
      <c r="D705" s="2" t="s">
        <v>4</v>
      </c>
      <c r="E705" s="2">
        <f>VLOOKUP(D705,'Background data'!B$2:E$5,4,FALSE)</f>
        <v>47.25</v>
      </c>
      <c r="F705" s="2" t="s">
        <v>11</v>
      </c>
      <c r="G705" s="10">
        <v>45770</v>
      </c>
      <c r="H705" s="2" t="s">
        <v>399</v>
      </c>
      <c r="I705" s="2" t="str">
        <f t="shared" si="17"/>
        <v>Secured</v>
      </c>
      <c r="J705" s="4">
        <f>IF($I705="Secured",(E705*(VLOOKUP(F705,'Background data'!B$8:D$18,2,FALSE))*(365.25*1*10^-6)),0)</f>
        <v>7.7661281249999988E-3</v>
      </c>
      <c r="K705" s="4">
        <f>IF($I705="Secured",(E705*(VLOOKUP(F705,'Background data'!B$8:D$18,3,FALSE))*(365.25*1*10^-6)),0)</f>
        <v>8.6290312499999994E-2</v>
      </c>
      <c r="L705" s="4">
        <f>IF(I705="Secured",(E705*(VLOOKUP(F705,'Background data'!B$8:G$18,4,FALSE))*(365.25*1*10^-6)),0)</f>
        <v>3.8830640624999994E-3</v>
      </c>
      <c r="M705" s="4">
        <f>IF(I705="Secured",(E705*(VLOOKUP(F705,'Background data'!B$8:H$18,5,FALSE))*(365.25*1*10^-6)),0)</f>
        <v>0.15532256249999998</v>
      </c>
    </row>
    <row r="706" spans="1:13" x14ac:dyDescent="0.3">
      <c r="A706" s="2" t="s">
        <v>963</v>
      </c>
      <c r="B706" s="2" t="s">
        <v>186</v>
      </c>
      <c r="C706" s="3">
        <v>45422</v>
      </c>
      <c r="D706" s="2" t="s">
        <v>4</v>
      </c>
      <c r="E706" s="2">
        <f>VLOOKUP(D706,'Background data'!B$2:E$5,4,FALSE)</f>
        <v>47.25</v>
      </c>
      <c r="F706" s="2" t="s">
        <v>11</v>
      </c>
      <c r="G706" s="10">
        <v>45770</v>
      </c>
      <c r="H706" s="2" t="s">
        <v>399</v>
      </c>
      <c r="I706" s="2" t="str">
        <f t="shared" si="17"/>
        <v>Secured</v>
      </c>
      <c r="J706" s="4">
        <f>IF($I706="Secured",(E706*(VLOOKUP(F706,'Background data'!B$8:D$18,2,FALSE))*(365.25*1*10^-6)),0)</f>
        <v>7.7661281249999988E-3</v>
      </c>
      <c r="K706" s="4">
        <f>IF($I706="Secured",(E706*(VLOOKUP(F706,'Background data'!B$8:D$18,3,FALSE))*(365.25*1*10^-6)),0)</f>
        <v>8.6290312499999994E-2</v>
      </c>
      <c r="L706" s="4">
        <f>IF(I706="Secured",(E706*(VLOOKUP(F706,'Background data'!B$8:G$18,4,FALSE))*(365.25*1*10^-6)),0)</f>
        <v>3.8830640624999994E-3</v>
      </c>
      <c r="M706" s="4">
        <f>IF(I706="Secured",(E706*(VLOOKUP(F706,'Background data'!B$8:H$18,5,FALSE))*(365.25*1*10^-6)),0)</f>
        <v>0.15532256249999998</v>
      </c>
    </row>
    <row r="707" spans="1:13" x14ac:dyDescent="0.3">
      <c r="A707" s="2" t="s">
        <v>964</v>
      </c>
      <c r="B707" s="2" t="s">
        <v>187</v>
      </c>
      <c r="C707" s="3">
        <v>45428</v>
      </c>
      <c r="D707" s="2" t="s">
        <v>5</v>
      </c>
      <c r="E707" s="2">
        <f>VLOOKUP(D707,'Background data'!B$2:E$5,4,FALSE)</f>
        <v>64.8</v>
      </c>
      <c r="F707" s="2" t="s">
        <v>11</v>
      </c>
      <c r="G707" s="10">
        <v>45770</v>
      </c>
      <c r="H707" s="2" t="s">
        <v>397</v>
      </c>
      <c r="I707" s="2" t="str">
        <f t="shared" si="17"/>
        <v>Secured</v>
      </c>
      <c r="J707" s="4">
        <f>IF($I707="Secured",(E707*(VLOOKUP(F707,'Background data'!B$8:D$18,2,FALSE))*(365.25*1*10^-6)),0)</f>
        <v>1.0650689999999999E-2</v>
      </c>
      <c r="K707" s="4">
        <f>IF($I707="Secured",(E707*(VLOOKUP(F707,'Background data'!B$8:D$18,3,FALSE))*(365.25*1*10^-6)),0)</f>
        <v>0.11834099999999999</v>
      </c>
      <c r="L707" s="4">
        <f>IF(I707="Secured",(E707*(VLOOKUP(F707,'Background data'!B$8:G$18,4,FALSE))*(365.25*1*10^-6)),0)</f>
        <v>5.3253449999999996E-3</v>
      </c>
      <c r="M707" s="4">
        <f>IF(I707="Secured",(E707*(VLOOKUP(F707,'Background data'!B$8:H$18,5,FALSE))*(365.25*1*10^-6)),0)</f>
        <v>0.21301379999999995</v>
      </c>
    </row>
    <row r="708" spans="1:13" x14ac:dyDescent="0.3">
      <c r="A708" s="2" t="s">
        <v>965</v>
      </c>
      <c r="B708" s="2" t="s">
        <v>187</v>
      </c>
      <c r="C708" s="3">
        <v>45408</v>
      </c>
      <c r="D708" s="2" t="s">
        <v>5</v>
      </c>
      <c r="E708" s="2">
        <f>VLOOKUP(D708,'Background data'!B$2:E$5,4,FALSE)</f>
        <v>64.8</v>
      </c>
      <c r="F708" s="2" t="s">
        <v>11</v>
      </c>
      <c r="G708" s="10">
        <v>45770</v>
      </c>
      <c r="H708" s="2" t="s">
        <v>397</v>
      </c>
      <c r="I708" s="2" t="str">
        <f t="shared" si="17"/>
        <v>Secured</v>
      </c>
      <c r="J708" s="4">
        <f>IF($I708="Secured",(E708*(VLOOKUP(F708,'Background data'!B$8:D$18,2,FALSE))*(365.25*1*10^-6)),0)</f>
        <v>1.0650689999999999E-2</v>
      </c>
      <c r="K708" s="4">
        <f>IF($I708="Secured",(E708*(VLOOKUP(F708,'Background data'!B$8:D$18,3,FALSE))*(365.25*1*10^-6)),0)</f>
        <v>0.11834099999999999</v>
      </c>
      <c r="L708" s="4">
        <f>IF(I708="Secured",(E708*(VLOOKUP(F708,'Background data'!B$8:G$18,4,FALSE))*(365.25*1*10^-6)),0)</f>
        <v>5.3253449999999996E-3</v>
      </c>
      <c r="M708" s="4">
        <f>IF(I708="Secured",(E708*(VLOOKUP(F708,'Background data'!B$8:H$18,5,FALSE))*(365.25*1*10^-6)),0)</f>
        <v>0.21301379999999995</v>
      </c>
    </row>
    <row r="709" spans="1:13" x14ac:dyDescent="0.3">
      <c r="A709" s="2" t="s">
        <v>966</v>
      </c>
      <c r="B709" s="2" t="s">
        <v>188</v>
      </c>
      <c r="C709" s="3">
        <v>45415</v>
      </c>
      <c r="D709" s="2" t="s">
        <v>5</v>
      </c>
      <c r="E709" s="2">
        <f>VLOOKUP(D709,'Background data'!B$2:E$5,4,FALSE)</f>
        <v>64.8</v>
      </c>
      <c r="F709" s="2" t="s">
        <v>11</v>
      </c>
      <c r="G709" s="10">
        <v>45770</v>
      </c>
      <c r="H709" s="2" t="s">
        <v>397</v>
      </c>
      <c r="I709" s="2" t="str">
        <f t="shared" si="17"/>
        <v>Secured</v>
      </c>
      <c r="J709" s="4">
        <f>IF($I709="Secured",(E709*(VLOOKUP(F709,'Background data'!B$8:D$18,2,FALSE))*(365.25*1*10^-6)),0)</f>
        <v>1.0650689999999999E-2</v>
      </c>
      <c r="K709" s="4">
        <f>IF($I709="Secured",(E709*(VLOOKUP(F709,'Background data'!B$8:D$18,3,FALSE))*(365.25*1*10^-6)),0)</f>
        <v>0.11834099999999999</v>
      </c>
      <c r="L709" s="4">
        <f>IF(I709="Secured",(E709*(VLOOKUP(F709,'Background data'!B$8:G$18,4,FALSE))*(365.25*1*10^-6)),0)</f>
        <v>5.3253449999999996E-3</v>
      </c>
      <c r="M709" s="4">
        <f>IF(I709="Secured",(E709*(VLOOKUP(F709,'Background data'!B$8:H$18,5,FALSE))*(365.25*1*10^-6)),0)</f>
        <v>0.21301379999999995</v>
      </c>
    </row>
    <row r="710" spans="1:13" x14ac:dyDescent="0.3">
      <c r="A710" s="2" t="s">
        <v>967</v>
      </c>
      <c r="B710" s="2" t="s">
        <v>188</v>
      </c>
      <c r="C710" s="3">
        <v>45415</v>
      </c>
      <c r="D710" s="2" t="s">
        <v>4</v>
      </c>
      <c r="E710" s="2">
        <f>VLOOKUP(D710,'Background data'!B$2:E$5,4,FALSE)</f>
        <v>47.25</v>
      </c>
      <c r="F710" s="2" t="s">
        <v>11</v>
      </c>
      <c r="G710" s="10">
        <v>45770</v>
      </c>
      <c r="H710" s="2" t="s">
        <v>402</v>
      </c>
      <c r="I710" s="2" t="str">
        <f t="shared" si="17"/>
        <v>Secured</v>
      </c>
      <c r="J710" s="4">
        <f>IF($I710="Secured",(E710*(VLOOKUP(F710,'Background data'!B$8:D$18,2,FALSE))*(365.25*1*10^-6)),0)</f>
        <v>7.7661281249999988E-3</v>
      </c>
      <c r="K710" s="4">
        <f>IF($I710="Secured",(E710*(VLOOKUP(F710,'Background data'!B$8:D$18,3,FALSE))*(365.25*1*10^-6)),0)</f>
        <v>8.6290312499999994E-2</v>
      </c>
      <c r="L710" s="4">
        <f>IF(I710="Secured",(E710*(VLOOKUP(F710,'Background data'!B$8:G$18,4,FALSE))*(365.25*1*10^-6)),0)</f>
        <v>3.8830640624999994E-3</v>
      </c>
      <c r="M710" s="4">
        <f>IF(I710="Secured",(E710*(VLOOKUP(F710,'Background data'!B$8:H$18,5,FALSE))*(365.25*1*10^-6)),0)</f>
        <v>0.15532256249999998</v>
      </c>
    </row>
    <row r="711" spans="1:13" x14ac:dyDescent="0.3">
      <c r="A711" s="2" t="s">
        <v>968</v>
      </c>
      <c r="B711" s="2" t="s">
        <v>189</v>
      </c>
      <c r="C711" s="3">
        <v>45415</v>
      </c>
      <c r="D711" s="2" t="s">
        <v>5</v>
      </c>
      <c r="E711" s="2">
        <f>VLOOKUP(D711,'Background data'!B$2:E$5,4,FALSE)</f>
        <v>64.8</v>
      </c>
      <c r="F711" s="2" t="s">
        <v>11</v>
      </c>
      <c r="G711" s="10">
        <v>45770</v>
      </c>
      <c r="H711" s="2" t="s">
        <v>397</v>
      </c>
      <c r="I711" s="2" t="str">
        <f t="shared" si="17"/>
        <v>Secured</v>
      </c>
      <c r="J711" s="4">
        <f>IF($I711="Secured",(E711*(VLOOKUP(F711,'Background data'!B$8:D$18,2,FALSE))*(365.25*1*10^-6)),0)</f>
        <v>1.0650689999999999E-2</v>
      </c>
      <c r="K711" s="4">
        <f>IF($I711="Secured",(E711*(VLOOKUP(F711,'Background data'!B$8:D$18,3,FALSE))*(365.25*1*10^-6)),0)</f>
        <v>0.11834099999999999</v>
      </c>
      <c r="L711" s="4">
        <f>IF(I711="Secured",(E711*(VLOOKUP(F711,'Background data'!B$8:G$18,4,FALSE))*(365.25*1*10^-6)),0)</f>
        <v>5.3253449999999996E-3</v>
      </c>
      <c r="M711" s="4">
        <f>IF(I711="Secured",(E711*(VLOOKUP(F711,'Background data'!B$8:H$18,5,FALSE))*(365.25*1*10^-6)),0)</f>
        <v>0.21301379999999995</v>
      </c>
    </row>
    <row r="712" spans="1:13" x14ac:dyDescent="0.3">
      <c r="A712" s="2" t="s">
        <v>1336</v>
      </c>
      <c r="B712" s="2" t="s">
        <v>190</v>
      </c>
      <c r="C712" s="3">
        <v>45433</v>
      </c>
      <c r="D712" s="2" t="s">
        <v>4</v>
      </c>
      <c r="E712" s="2">
        <f>VLOOKUP(D712,'Background data'!B$2:E$5,4,FALSE)</f>
        <v>47.25</v>
      </c>
      <c r="F712" s="2" t="s">
        <v>11</v>
      </c>
      <c r="G712" s="10">
        <v>45770</v>
      </c>
      <c r="H712" s="2" t="s">
        <v>402</v>
      </c>
      <c r="I712" s="2" t="str">
        <f t="shared" si="17"/>
        <v>Secured</v>
      </c>
      <c r="J712" s="4">
        <f>IF($I712="Secured",(E712*(VLOOKUP(F712,'Background data'!B$8:D$18,2,FALSE))*(365.25*1*10^-6)),0)</f>
        <v>7.7661281249999988E-3</v>
      </c>
      <c r="K712" s="4">
        <f>IF($I712="Secured",(E712*(VLOOKUP(F712,'Background data'!B$8:D$18,3,FALSE))*(365.25*1*10^-6)),0)</f>
        <v>8.6290312499999994E-2</v>
      </c>
      <c r="L712" s="4">
        <f>IF(I712="Secured",(E712*(VLOOKUP(F712,'Background data'!B$8:G$18,4,FALSE))*(365.25*1*10^-6)),0)</f>
        <v>3.8830640624999994E-3</v>
      </c>
      <c r="M712" s="4">
        <f>IF(I712="Secured",(E712*(VLOOKUP(F712,'Background data'!B$8:H$18,5,FALSE))*(365.25*1*10^-6)),0)</f>
        <v>0.15532256249999998</v>
      </c>
    </row>
    <row r="713" spans="1:13" x14ac:dyDescent="0.3">
      <c r="A713" s="2" t="s">
        <v>969</v>
      </c>
      <c r="B713" s="2" t="s">
        <v>190</v>
      </c>
      <c r="C713" s="3">
        <v>45427</v>
      </c>
      <c r="D713" s="2" t="s">
        <v>4</v>
      </c>
      <c r="E713" s="2">
        <f>VLOOKUP(D713,'Background data'!B$2:E$5,4,FALSE)</f>
        <v>47.25</v>
      </c>
      <c r="F713" s="2" t="s">
        <v>11</v>
      </c>
      <c r="G713" s="10">
        <v>45770</v>
      </c>
      <c r="H713" s="2" t="s">
        <v>402</v>
      </c>
      <c r="I713" s="2" t="str">
        <f t="shared" si="17"/>
        <v>Secured</v>
      </c>
      <c r="J713" s="4">
        <f>IF($I713="Secured",(E713*(VLOOKUP(F713,'Background data'!B$8:D$18,2,FALSE))*(365.25*1*10^-6)),0)</f>
        <v>7.7661281249999988E-3</v>
      </c>
      <c r="K713" s="4">
        <f>IF($I713="Secured",(E713*(VLOOKUP(F713,'Background data'!B$8:D$18,3,FALSE))*(365.25*1*10^-6)),0)</f>
        <v>8.6290312499999994E-2</v>
      </c>
      <c r="L713" s="4">
        <f>IF(I713="Secured",(E713*(VLOOKUP(F713,'Background data'!B$8:G$18,4,FALSE))*(365.25*1*10^-6)),0)</f>
        <v>3.8830640624999994E-3</v>
      </c>
      <c r="M713" s="4">
        <f>IF(I713="Secured",(E713*(VLOOKUP(F713,'Background data'!B$8:H$18,5,FALSE))*(365.25*1*10^-6)),0)</f>
        <v>0.15532256249999998</v>
      </c>
    </row>
    <row r="714" spans="1:13" x14ac:dyDescent="0.3">
      <c r="A714" s="2" t="s">
        <v>970</v>
      </c>
      <c r="B714" s="2" t="s">
        <v>191</v>
      </c>
      <c r="C714" s="3">
        <v>45408</v>
      </c>
      <c r="D714" s="2" t="s">
        <v>5</v>
      </c>
      <c r="E714" s="2">
        <f>VLOOKUP(D714,'Background data'!B$2:E$5,4,FALSE)</f>
        <v>64.8</v>
      </c>
      <c r="F714" s="2" t="s">
        <v>11</v>
      </c>
      <c r="G714" s="10">
        <v>45770</v>
      </c>
      <c r="H714" s="2" t="s">
        <v>397</v>
      </c>
      <c r="I714" s="2" t="str">
        <f t="shared" si="17"/>
        <v>Secured</v>
      </c>
      <c r="J714" s="4">
        <f>IF($I714="Secured",(E714*(VLOOKUP(F714,'Background data'!B$8:D$18,2,FALSE))*(365.25*1*10^-6)),0)</f>
        <v>1.0650689999999999E-2</v>
      </c>
      <c r="K714" s="4">
        <f>IF($I714="Secured",(E714*(VLOOKUP(F714,'Background data'!B$8:D$18,3,FALSE))*(365.25*1*10^-6)),0)</f>
        <v>0.11834099999999999</v>
      </c>
      <c r="L714" s="4">
        <f>IF(I714="Secured",(E714*(VLOOKUP(F714,'Background data'!B$8:G$18,4,FALSE))*(365.25*1*10^-6)),0)</f>
        <v>5.3253449999999996E-3</v>
      </c>
      <c r="M714" s="4">
        <f>IF(I714="Secured",(E714*(VLOOKUP(F714,'Background data'!B$8:H$18,5,FALSE))*(365.25*1*10^-6)),0)</f>
        <v>0.21301379999999995</v>
      </c>
    </row>
    <row r="715" spans="1:13" x14ac:dyDescent="0.3">
      <c r="A715" s="2" t="s">
        <v>971</v>
      </c>
      <c r="B715" s="2" t="s">
        <v>191</v>
      </c>
      <c r="C715" s="3">
        <v>45428</v>
      </c>
      <c r="D715" s="2" t="s">
        <v>5</v>
      </c>
      <c r="E715" s="2">
        <f>VLOOKUP(D715,'Background data'!B$2:E$5,4,FALSE)</f>
        <v>64.8</v>
      </c>
      <c r="F715" s="2" t="s">
        <v>11</v>
      </c>
      <c r="G715" s="10">
        <v>45770</v>
      </c>
      <c r="H715" s="2" t="s">
        <v>397</v>
      </c>
      <c r="I715" s="2" t="str">
        <f t="shared" si="17"/>
        <v>Secured</v>
      </c>
      <c r="J715" s="4">
        <f>IF($I715="Secured",(E715*(VLOOKUP(F715,'Background data'!B$8:D$18,2,FALSE))*(365.25*1*10^-6)),0)</f>
        <v>1.0650689999999999E-2</v>
      </c>
      <c r="K715" s="4">
        <f>IF($I715="Secured",(E715*(VLOOKUP(F715,'Background data'!B$8:D$18,3,FALSE))*(365.25*1*10^-6)),0)</f>
        <v>0.11834099999999999</v>
      </c>
      <c r="L715" s="4">
        <f>IF(I715="Secured",(E715*(VLOOKUP(F715,'Background data'!B$8:G$18,4,FALSE))*(365.25*1*10^-6)),0)</f>
        <v>5.3253449999999996E-3</v>
      </c>
      <c r="M715" s="4">
        <f>IF(I715="Secured",(E715*(VLOOKUP(F715,'Background data'!B$8:H$18,5,FALSE))*(365.25*1*10^-6)),0)</f>
        <v>0.21301379999999995</v>
      </c>
    </row>
    <row r="716" spans="1:13" x14ac:dyDescent="0.3">
      <c r="A716" s="2" t="s">
        <v>972</v>
      </c>
      <c r="B716" s="2" t="s">
        <v>191</v>
      </c>
      <c r="C716" s="3">
        <v>45428</v>
      </c>
      <c r="D716" s="2" t="s">
        <v>5</v>
      </c>
      <c r="E716" s="2">
        <f>VLOOKUP(D716,'Background data'!B$2:E$5,4,FALSE)</f>
        <v>64.8</v>
      </c>
      <c r="F716" s="2" t="s">
        <v>11</v>
      </c>
      <c r="G716" s="10">
        <v>45770</v>
      </c>
      <c r="H716" s="2" t="s">
        <v>397</v>
      </c>
      <c r="I716" s="2" t="str">
        <f t="shared" si="17"/>
        <v>Secured</v>
      </c>
      <c r="J716" s="4">
        <f>IF($I716="Secured",(E716*(VLOOKUP(F716,'Background data'!B$8:D$18,2,FALSE))*(365.25*1*10^-6)),0)</f>
        <v>1.0650689999999999E-2</v>
      </c>
      <c r="K716" s="4">
        <f>IF($I716="Secured",(E716*(VLOOKUP(F716,'Background data'!B$8:D$18,3,FALSE))*(365.25*1*10^-6)),0)</f>
        <v>0.11834099999999999</v>
      </c>
      <c r="L716" s="4">
        <f>IF(I716="Secured",(E716*(VLOOKUP(F716,'Background data'!B$8:G$18,4,FALSE))*(365.25*1*10^-6)),0)</f>
        <v>5.3253449999999996E-3</v>
      </c>
      <c r="M716" s="4">
        <f>IF(I716="Secured",(E716*(VLOOKUP(F716,'Background data'!B$8:H$18,5,FALSE))*(365.25*1*10^-6)),0)</f>
        <v>0.21301379999999995</v>
      </c>
    </row>
    <row r="717" spans="1:13" x14ac:dyDescent="0.3">
      <c r="A717" s="2" t="s">
        <v>973</v>
      </c>
      <c r="B717" s="2" t="s">
        <v>191</v>
      </c>
      <c r="C717" s="3">
        <v>45419</v>
      </c>
      <c r="D717" s="2" t="s">
        <v>5</v>
      </c>
      <c r="E717" s="2">
        <f>VLOOKUP(D717,'Background data'!B$2:E$5,4,FALSE)</f>
        <v>64.8</v>
      </c>
      <c r="F717" s="2" t="s">
        <v>11</v>
      </c>
      <c r="G717" s="10">
        <v>45770</v>
      </c>
      <c r="H717" s="2" t="s">
        <v>397</v>
      </c>
      <c r="I717" s="2" t="str">
        <f t="shared" si="17"/>
        <v>Secured</v>
      </c>
      <c r="J717" s="4">
        <f>IF($I717="Secured",(E717*(VLOOKUP(F717,'Background data'!B$8:D$18,2,FALSE))*(365.25*1*10^-6)),0)</f>
        <v>1.0650689999999999E-2</v>
      </c>
      <c r="K717" s="4">
        <f>IF($I717="Secured",(E717*(VLOOKUP(F717,'Background data'!B$8:D$18,3,FALSE))*(365.25*1*10^-6)),0)</f>
        <v>0.11834099999999999</v>
      </c>
      <c r="L717" s="4">
        <f>IF(I717="Secured",(E717*(VLOOKUP(F717,'Background data'!B$8:G$18,4,FALSE))*(365.25*1*10^-6)),0)</f>
        <v>5.3253449999999996E-3</v>
      </c>
      <c r="M717" s="4">
        <f>IF(I717="Secured",(E717*(VLOOKUP(F717,'Background data'!B$8:H$18,5,FALSE))*(365.25*1*10^-6)),0)</f>
        <v>0.21301379999999995</v>
      </c>
    </row>
    <row r="718" spans="1:13" x14ac:dyDescent="0.3">
      <c r="A718" s="2" t="s">
        <v>974</v>
      </c>
      <c r="B718" s="2" t="s">
        <v>192</v>
      </c>
      <c r="C718" s="3">
        <v>45419</v>
      </c>
      <c r="D718" s="2" t="s">
        <v>5</v>
      </c>
      <c r="E718" s="2">
        <f>VLOOKUP(D718,'Background data'!B$2:E$5,4,FALSE)</f>
        <v>64.8</v>
      </c>
      <c r="F718" s="2" t="s">
        <v>11</v>
      </c>
      <c r="G718" s="10">
        <v>45770</v>
      </c>
      <c r="H718" s="2" t="s">
        <v>397</v>
      </c>
      <c r="I718" s="2" t="str">
        <f t="shared" si="17"/>
        <v>Secured</v>
      </c>
      <c r="J718" s="4">
        <f>IF($I718="Secured",(E718*(VLOOKUP(F718,'Background data'!B$8:D$18,2,FALSE))*(365.25*1*10^-6)),0)</f>
        <v>1.0650689999999999E-2</v>
      </c>
      <c r="K718" s="4">
        <f>IF($I718="Secured",(E718*(VLOOKUP(F718,'Background data'!B$8:D$18,3,FALSE))*(365.25*1*10^-6)),0)</f>
        <v>0.11834099999999999</v>
      </c>
      <c r="L718" s="4">
        <f>IF(I718="Secured",(E718*(VLOOKUP(F718,'Background data'!B$8:G$18,4,FALSE))*(365.25*1*10^-6)),0)</f>
        <v>5.3253449999999996E-3</v>
      </c>
      <c r="M718" s="4">
        <f>IF(I718="Secured",(E718*(VLOOKUP(F718,'Background data'!B$8:H$18,5,FALSE))*(365.25*1*10^-6)),0)</f>
        <v>0.21301379999999995</v>
      </c>
    </row>
    <row r="719" spans="1:13" x14ac:dyDescent="0.3">
      <c r="A719" s="2" t="s">
        <v>1337</v>
      </c>
      <c r="B719" s="2" t="s">
        <v>192</v>
      </c>
      <c r="C719" s="3">
        <v>45433</v>
      </c>
      <c r="D719" s="2" t="s">
        <v>5</v>
      </c>
      <c r="E719" s="2">
        <f>VLOOKUP(D719,'Background data'!B$2:E$5,4,FALSE)</f>
        <v>64.8</v>
      </c>
      <c r="F719" s="2" t="s">
        <v>11</v>
      </c>
      <c r="G719" s="10">
        <v>45770</v>
      </c>
      <c r="H719" s="2" t="s">
        <v>397</v>
      </c>
      <c r="I719" s="2" t="str">
        <f t="shared" si="17"/>
        <v>Secured</v>
      </c>
      <c r="J719" s="4">
        <f>IF($I719="Secured",(E719*(VLOOKUP(F719,'Background data'!B$8:D$18,2,FALSE))*(365.25*1*10^-6)),0)</f>
        <v>1.0650689999999999E-2</v>
      </c>
      <c r="K719" s="4">
        <f>IF($I719="Secured",(E719*(VLOOKUP(F719,'Background data'!B$8:D$18,3,FALSE))*(365.25*1*10^-6)),0)</f>
        <v>0.11834099999999999</v>
      </c>
      <c r="L719" s="4">
        <f>IF(I719="Secured",(E719*(VLOOKUP(F719,'Background data'!B$8:G$18,4,FALSE))*(365.25*1*10^-6)),0)</f>
        <v>5.3253449999999996E-3</v>
      </c>
      <c r="M719" s="4">
        <f>IF(I719="Secured",(E719*(VLOOKUP(F719,'Background data'!B$8:H$18,5,FALSE))*(365.25*1*10^-6)),0)</f>
        <v>0.21301379999999995</v>
      </c>
    </row>
    <row r="720" spans="1:13" x14ac:dyDescent="0.3">
      <c r="A720" s="2" t="s">
        <v>975</v>
      </c>
      <c r="B720" s="2" t="s">
        <v>193</v>
      </c>
      <c r="C720" s="3">
        <v>45419</v>
      </c>
      <c r="D720" s="2" t="s">
        <v>4</v>
      </c>
      <c r="E720" s="2">
        <f>VLOOKUP(D720,'Background data'!B$2:E$5,4,FALSE)</f>
        <v>47.25</v>
      </c>
      <c r="F720" s="2" t="s">
        <v>11</v>
      </c>
      <c r="G720" s="10">
        <v>45770</v>
      </c>
      <c r="H720" s="2" t="s">
        <v>402</v>
      </c>
      <c r="I720" s="2" t="str">
        <f t="shared" si="17"/>
        <v>Secured</v>
      </c>
      <c r="J720" s="4">
        <f>IF($I720="Secured",(E720*(VLOOKUP(F720,'Background data'!B$8:D$18,2,FALSE))*(365.25*1*10^-6)),0)</f>
        <v>7.7661281249999988E-3</v>
      </c>
      <c r="K720" s="4">
        <f>IF($I720="Secured",(E720*(VLOOKUP(F720,'Background data'!B$8:D$18,3,FALSE))*(365.25*1*10^-6)),0)</f>
        <v>8.6290312499999994E-2</v>
      </c>
      <c r="L720" s="4">
        <f>IF(I720="Secured",(E720*(VLOOKUP(F720,'Background data'!B$8:G$18,4,FALSE))*(365.25*1*10^-6)),0)</f>
        <v>3.8830640624999994E-3</v>
      </c>
      <c r="M720" s="4">
        <f>IF(I720="Secured",(E720*(VLOOKUP(F720,'Background data'!B$8:H$18,5,FALSE))*(365.25*1*10^-6)),0)</f>
        <v>0.15532256249999998</v>
      </c>
    </row>
    <row r="721" spans="1:13" x14ac:dyDescent="0.3">
      <c r="A721" s="2" t="s">
        <v>976</v>
      </c>
      <c r="B721" s="2" t="s">
        <v>193</v>
      </c>
      <c r="C721" s="3">
        <v>45415</v>
      </c>
      <c r="D721" s="2" t="s">
        <v>4</v>
      </c>
      <c r="E721" s="2">
        <f>VLOOKUP(D721,'Background data'!B$2:E$5,4,FALSE)</f>
        <v>47.25</v>
      </c>
      <c r="F721" s="2" t="s">
        <v>11</v>
      </c>
      <c r="G721" s="10">
        <v>45770</v>
      </c>
      <c r="H721" s="2" t="s">
        <v>402</v>
      </c>
      <c r="I721" s="2" t="str">
        <f t="shared" si="17"/>
        <v>Secured</v>
      </c>
      <c r="J721" s="4">
        <f>IF($I721="Secured",(E721*(VLOOKUP(F721,'Background data'!B$8:D$18,2,FALSE))*(365.25*1*10^-6)),0)</f>
        <v>7.7661281249999988E-3</v>
      </c>
      <c r="K721" s="4">
        <f>IF($I721="Secured",(E721*(VLOOKUP(F721,'Background data'!B$8:D$18,3,FALSE))*(365.25*1*10^-6)),0)</f>
        <v>8.6290312499999994E-2</v>
      </c>
      <c r="L721" s="4">
        <f>IF(I721="Secured",(E721*(VLOOKUP(F721,'Background data'!B$8:G$18,4,FALSE))*(365.25*1*10^-6)),0)</f>
        <v>3.8830640624999994E-3</v>
      </c>
      <c r="M721" s="4">
        <f>IF(I721="Secured",(E721*(VLOOKUP(F721,'Background data'!B$8:H$18,5,FALSE))*(365.25*1*10^-6)),0)</f>
        <v>0.15532256249999998</v>
      </c>
    </row>
    <row r="722" spans="1:13" x14ac:dyDescent="0.3">
      <c r="A722" s="2" t="s">
        <v>977</v>
      </c>
      <c r="B722" s="2" t="s">
        <v>193</v>
      </c>
      <c r="C722" s="3">
        <v>45422</v>
      </c>
      <c r="D722" s="2" t="s">
        <v>4</v>
      </c>
      <c r="E722" s="2">
        <f>VLOOKUP(D722,'Background data'!B$2:E$5,4,FALSE)</f>
        <v>47.25</v>
      </c>
      <c r="F722" s="2" t="s">
        <v>11</v>
      </c>
      <c r="G722" s="10">
        <v>45770</v>
      </c>
      <c r="H722" s="2" t="s">
        <v>402</v>
      </c>
      <c r="I722" s="2" t="str">
        <f t="shared" si="17"/>
        <v>Secured</v>
      </c>
      <c r="J722" s="4">
        <f>IF($I722="Secured",(E722*(VLOOKUP(F722,'Background data'!B$8:D$18,2,FALSE))*(365.25*1*10^-6)),0)</f>
        <v>7.7661281249999988E-3</v>
      </c>
      <c r="K722" s="4">
        <f>IF($I722="Secured",(E722*(VLOOKUP(F722,'Background data'!B$8:D$18,3,FALSE))*(365.25*1*10^-6)),0)</f>
        <v>8.6290312499999994E-2</v>
      </c>
      <c r="L722" s="4">
        <f>IF(I722="Secured",(E722*(VLOOKUP(F722,'Background data'!B$8:G$18,4,FALSE))*(365.25*1*10^-6)),0)</f>
        <v>3.8830640624999994E-3</v>
      </c>
      <c r="M722" s="4">
        <f>IF(I722="Secured",(E722*(VLOOKUP(F722,'Background data'!B$8:H$18,5,FALSE))*(365.25*1*10^-6)),0)</f>
        <v>0.15532256249999998</v>
      </c>
    </row>
    <row r="723" spans="1:13" x14ac:dyDescent="0.3">
      <c r="A723" s="2" t="s">
        <v>1338</v>
      </c>
      <c r="B723" s="2" t="s">
        <v>193</v>
      </c>
      <c r="C723" s="3">
        <v>45429</v>
      </c>
      <c r="D723" s="2" t="s">
        <v>4</v>
      </c>
      <c r="E723" s="2">
        <f>VLOOKUP(D723,'Background data'!B$2:E$5,4,FALSE)</f>
        <v>47.25</v>
      </c>
      <c r="F723" s="2" t="s">
        <v>11</v>
      </c>
      <c r="G723" s="10">
        <v>45770</v>
      </c>
      <c r="H723" s="2" t="s">
        <v>402</v>
      </c>
      <c r="I723" s="2" t="str">
        <f t="shared" si="17"/>
        <v>Secured</v>
      </c>
      <c r="J723" s="4">
        <f>IF($I723="Secured",(E723*(VLOOKUP(F723,'Background data'!B$8:D$18,2,FALSE))*(365.25*1*10^-6)),0)</f>
        <v>7.7661281249999988E-3</v>
      </c>
      <c r="K723" s="4">
        <f>IF($I723="Secured",(E723*(VLOOKUP(F723,'Background data'!B$8:D$18,3,FALSE))*(365.25*1*10^-6)),0)</f>
        <v>8.6290312499999994E-2</v>
      </c>
      <c r="L723" s="4">
        <f>IF(I723="Secured",(E723*(VLOOKUP(F723,'Background data'!B$8:G$18,4,FALSE))*(365.25*1*10^-6)),0)</f>
        <v>3.8830640624999994E-3</v>
      </c>
      <c r="M723" s="4">
        <f>IF(I723="Secured",(E723*(VLOOKUP(F723,'Background data'!B$8:H$18,5,FALSE))*(365.25*1*10^-6)),0)</f>
        <v>0.15532256249999998</v>
      </c>
    </row>
    <row r="724" spans="1:13" x14ac:dyDescent="0.3">
      <c r="A724" s="2" t="s">
        <v>1339</v>
      </c>
      <c r="B724" s="2" t="s">
        <v>193</v>
      </c>
      <c r="C724" s="17">
        <v>45532</v>
      </c>
      <c r="D724" s="2" t="s">
        <v>4</v>
      </c>
      <c r="E724" s="2">
        <f>VLOOKUP(D724,'Background data'!B$2:E$5,4,FALSE)</f>
        <v>47.25</v>
      </c>
      <c r="F724" s="2" t="s">
        <v>11</v>
      </c>
      <c r="G724" s="10">
        <v>45770</v>
      </c>
      <c r="H724" s="2" t="s">
        <v>402</v>
      </c>
      <c r="I724" s="2" t="str">
        <f t="shared" si="17"/>
        <v>Secured</v>
      </c>
      <c r="J724" s="4">
        <f>IF($I724="Secured",(E724*(VLOOKUP(F724,'Background data'!B$8:D$18,2,FALSE))*(365.25*1*10^-6)),0)</f>
        <v>7.7661281249999988E-3</v>
      </c>
      <c r="K724" s="4">
        <f>IF($I724="Secured",(E724*(VLOOKUP(F724,'Background data'!B$8:D$18,3,FALSE))*(365.25*1*10^-6)),0)</f>
        <v>8.6290312499999994E-2</v>
      </c>
      <c r="L724" s="4">
        <f>IF(I724="Secured",(E724*(VLOOKUP(F724,'Background data'!B$8:G$18,4,FALSE))*(365.25*1*10^-6)),0)</f>
        <v>3.8830640624999994E-3</v>
      </c>
      <c r="M724" s="4">
        <f>IF(I724="Secured",(E724*(VLOOKUP(F724,'Background data'!B$8:H$18,5,FALSE))*(365.25*1*10^-6)),0)</f>
        <v>0.15532256249999998</v>
      </c>
    </row>
    <row r="725" spans="1:13" x14ac:dyDescent="0.3">
      <c r="A725" s="2" t="s">
        <v>978</v>
      </c>
      <c r="B725" s="2" t="s">
        <v>193</v>
      </c>
      <c r="C725" s="3">
        <v>45415</v>
      </c>
      <c r="D725" s="2" t="s">
        <v>4</v>
      </c>
      <c r="E725" s="2">
        <f>VLOOKUP(D725,'Background data'!B$2:E$5,4,FALSE)</f>
        <v>47.25</v>
      </c>
      <c r="F725" s="2" t="s">
        <v>11</v>
      </c>
      <c r="G725" s="10">
        <v>45770</v>
      </c>
      <c r="H725" s="2" t="s">
        <v>402</v>
      </c>
      <c r="I725" s="2" t="str">
        <f t="shared" si="17"/>
        <v>Secured</v>
      </c>
      <c r="J725" s="4">
        <f>IF($I725="Secured",(E725*(VLOOKUP(F725,'Background data'!B$8:D$18,2,FALSE))*(365.25*1*10^-6)),0)</f>
        <v>7.7661281249999988E-3</v>
      </c>
      <c r="K725" s="4">
        <f>IF($I725="Secured",(E725*(VLOOKUP(F725,'Background data'!B$8:D$18,3,FALSE))*(365.25*1*10^-6)),0)</f>
        <v>8.6290312499999994E-2</v>
      </c>
      <c r="L725" s="4">
        <f>IF(I725="Secured",(E725*(VLOOKUP(F725,'Background data'!B$8:G$18,4,FALSE))*(365.25*1*10^-6)),0)</f>
        <v>3.8830640624999994E-3</v>
      </c>
      <c r="M725" s="4">
        <f>IF(I725="Secured",(E725*(VLOOKUP(F725,'Background data'!B$8:H$18,5,FALSE))*(365.25*1*10^-6)),0)</f>
        <v>0.15532256249999998</v>
      </c>
    </row>
    <row r="726" spans="1:13" x14ac:dyDescent="0.3">
      <c r="A726" s="2" t="s">
        <v>979</v>
      </c>
      <c r="B726" s="2" t="s">
        <v>193</v>
      </c>
      <c r="C726" s="3">
        <v>45422</v>
      </c>
      <c r="D726" s="2" t="s">
        <v>4</v>
      </c>
      <c r="E726" s="2">
        <f>VLOOKUP(D726,'Background data'!B$2:E$5,4,FALSE)</f>
        <v>47.25</v>
      </c>
      <c r="F726" s="2" t="s">
        <v>11</v>
      </c>
      <c r="G726" s="10">
        <v>45770</v>
      </c>
      <c r="H726" s="2" t="s">
        <v>402</v>
      </c>
      <c r="I726" s="2" t="str">
        <f t="shared" si="17"/>
        <v>Secured</v>
      </c>
      <c r="J726" s="4">
        <f>IF($I726="Secured",(E726*(VLOOKUP(F726,'Background data'!B$8:D$18,2,FALSE))*(365.25*1*10^-6)),0)</f>
        <v>7.7661281249999988E-3</v>
      </c>
      <c r="K726" s="4">
        <f>IF($I726="Secured",(E726*(VLOOKUP(F726,'Background data'!B$8:D$18,3,FALSE))*(365.25*1*10^-6)),0)</f>
        <v>8.6290312499999994E-2</v>
      </c>
      <c r="L726" s="4">
        <f>IF(I726="Secured",(E726*(VLOOKUP(F726,'Background data'!B$8:G$18,4,FALSE))*(365.25*1*10^-6)),0)</f>
        <v>3.8830640624999994E-3</v>
      </c>
      <c r="M726" s="4">
        <f>IF(I726="Secured",(E726*(VLOOKUP(F726,'Background data'!B$8:H$18,5,FALSE))*(365.25*1*10^-6)),0)</f>
        <v>0.15532256249999998</v>
      </c>
    </row>
    <row r="727" spans="1:13" x14ac:dyDescent="0.3">
      <c r="A727" s="2" t="s">
        <v>980</v>
      </c>
      <c r="B727" s="2" t="s">
        <v>194</v>
      </c>
      <c r="C727" s="3">
        <v>45428</v>
      </c>
      <c r="D727" s="2" t="s">
        <v>4</v>
      </c>
      <c r="E727" s="2">
        <f>VLOOKUP(D727,'Background data'!B$2:E$5,4,FALSE)</f>
        <v>47.25</v>
      </c>
      <c r="F727" s="2" t="s">
        <v>11</v>
      </c>
      <c r="G727" s="10">
        <v>45770</v>
      </c>
      <c r="H727" s="2" t="s">
        <v>402</v>
      </c>
      <c r="I727" s="2" t="str">
        <f t="shared" si="17"/>
        <v>Secured</v>
      </c>
      <c r="J727" s="4">
        <f>IF($I727="Secured",(E727*(VLOOKUP(F727,'Background data'!B$8:D$18,2,FALSE))*(365.25*1*10^-6)),0)</f>
        <v>7.7661281249999988E-3</v>
      </c>
      <c r="K727" s="4">
        <f>IF($I727="Secured",(E727*(VLOOKUP(F727,'Background data'!B$8:D$18,3,FALSE))*(365.25*1*10^-6)),0)</f>
        <v>8.6290312499999994E-2</v>
      </c>
      <c r="L727" s="4">
        <f>IF(I727="Secured",(E727*(VLOOKUP(F727,'Background data'!B$8:G$18,4,FALSE))*(365.25*1*10^-6)),0)</f>
        <v>3.8830640624999994E-3</v>
      </c>
      <c r="M727" s="4">
        <f>IF(I727="Secured",(E727*(VLOOKUP(F727,'Background data'!B$8:H$18,5,FALSE))*(365.25*1*10^-6)),0)</f>
        <v>0.15532256249999998</v>
      </c>
    </row>
    <row r="728" spans="1:13" x14ac:dyDescent="0.3">
      <c r="A728" s="2" t="s">
        <v>981</v>
      </c>
      <c r="B728" s="2" t="s">
        <v>194</v>
      </c>
      <c r="C728" s="3">
        <v>45415</v>
      </c>
      <c r="D728" s="2" t="s">
        <v>4</v>
      </c>
      <c r="E728" s="2">
        <f>VLOOKUP(D728,'Background data'!B$2:E$5,4,FALSE)</f>
        <v>47.25</v>
      </c>
      <c r="F728" s="2" t="s">
        <v>11</v>
      </c>
      <c r="G728" s="10">
        <v>45770</v>
      </c>
      <c r="H728" s="2" t="s">
        <v>402</v>
      </c>
      <c r="I728" s="2" t="str">
        <f t="shared" si="17"/>
        <v>Secured</v>
      </c>
      <c r="J728" s="4">
        <f>IF($I728="Secured",(E728*(VLOOKUP(F728,'Background data'!B$8:D$18,2,FALSE))*(365.25*1*10^-6)),0)</f>
        <v>7.7661281249999988E-3</v>
      </c>
      <c r="K728" s="4">
        <f>IF($I728="Secured",(E728*(VLOOKUP(F728,'Background data'!B$8:D$18,3,FALSE))*(365.25*1*10^-6)),0)</f>
        <v>8.6290312499999994E-2</v>
      </c>
      <c r="L728" s="4">
        <f>IF(I728="Secured",(E728*(VLOOKUP(F728,'Background data'!B$8:G$18,4,FALSE))*(365.25*1*10^-6)),0)</f>
        <v>3.8830640624999994E-3</v>
      </c>
      <c r="M728" s="4">
        <f>IF(I728="Secured",(E728*(VLOOKUP(F728,'Background data'!B$8:H$18,5,FALSE))*(365.25*1*10^-6)),0)</f>
        <v>0.15532256249999998</v>
      </c>
    </row>
    <row r="729" spans="1:13" x14ac:dyDescent="0.3">
      <c r="A729" s="2" t="s">
        <v>982</v>
      </c>
      <c r="B729" s="2" t="s">
        <v>195</v>
      </c>
      <c r="C729" s="3">
        <v>45427</v>
      </c>
      <c r="D729" s="2" t="s">
        <v>4</v>
      </c>
      <c r="E729" s="2">
        <f>VLOOKUP(D729,'Background data'!B$2:E$5,4,FALSE)</f>
        <v>47.25</v>
      </c>
      <c r="F729" s="2" t="s">
        <v>11</v>
      </c>
      <c r="G729" s="10">
        <v>45770</v>
      </c>
      <c r="H729" s="2" t="s">
        <v>402</v>
      </c>
      <c r="I729" s="2" t="str">
        <f t="shared" si="17"/>
        <v>Secured</v>
      </c>
      <c r="J729" s="4">
        <f>IF($I729="Secured",(E729*(VLOOKUP(F729,'Background data'!B$8:D$18,2,FALSE))*(365.25*1*10^-6)),0)</f>
        <v>7.7661281249999988E-3</v>
      </c>
      <c r="K729" s="4">
        <f>IF($I729="Secured",(E729*(VLOOKUP(F729,'Background data'!B$8:D$18,3,FALSE))*(365.25*1*10^-6)),0)</f>
        <v>8.6290312499999994E-2</v>
      </c>
      <c r="L729" s="4">
        <f>IF(I729="Secured",(E729*(VLOOKUP(F729,'Background data'!B$8:G$18,4,FALSE))*(365.25*1*10^-6)),0)</f>
        <v>3.8830640624999994E-3</v>
      </c>
      <c r="M729" s="4">
        <f>IF(I729="Secured",(E729*(VLOOKUP(F729,'Background data'!B$8:H$18,5,FALSE))*(365.25*1*10^-6)),0)</f>
        <v>0.15532256249999998</v>
      </c>
    </row>
    <row r="730" spans="1:13" x14ac:dyDescent="0.3">
      <c r="A730" s="2" t="s">
        <v>983</v>
      </c>
      <c r="B730" s="2" t="s">
        <v>196</v>
      </c>
      <c r="C730" s="3">
        <v>45415</v>
      </c>
      <c r="D730" s="2" t="s">
        <v>5</v>
      </c>
      <c r="E730" s="2">
        <f>VLOOKUP(D730,'Background data'!B$2:E$5,4,FALSE)</f>
        <v>64.8</v>
      </c>
      <c r="F730" s="2" t="s">
        <v>11</v>
      </c>
      <c r="G730" s="10">
        <v>45770</v>
      </c>
      <c r="H730" s="2" t="s">
        <v>397</v>
      </c>
      <c r="I730" s="2" t="str">
        <f t="shared" si="17"/>
        <v>Secured</v>
      </c>
      <c r="J730" s="4">
        <f>IF($I730="Secured",(E730*(VLOOKUP(F730,'Background data'!B$8:D$18,2,FALSE))*(365.25*1*10^-6)),0)</f>
        <v>1.0650689999999999E-2</v>
      </c>
      <c r="K730" s="4">
        <f>IF($I730="Secured",(E730*(VLOOKUP(F730,'Background data'!B$8:D$18,3,FALSE))*(365.25*1*10^-6)),0)</f>
        <v>0.11834099999999999</v>
      </c>
      <c r="L730" s="4">
        <f>IF(I730="Secured",(E730*(VLOOKUP(F730,'Background data'!B$8:G$18,4,FALSE))*(365.25*1*10^-6)),0)</f>
        <v>5.3253449999999996E-3</v>
      </c>
      <c r="M730" s="4">
        <f>IF(I730="Secured",(E730*(VLOOKUP(F730,'Background data'!B$8:H$18,5,FALSE))*(365.25*1*10^-6)),0)</f>
        <v>0.21301379999999995</v>
      </c>
    </row>
    <row r="731" spans="1:13" x14ac:dyDescent="0.3">
      <c r="A731" s="2" t="s">
        <v>1340</v>
      </c>
      <c r="B731" s="2" t="s">
        <v>196</v>
      </c>
      <c r="C731" s="3">
        <v>45429</v>
      </c>
      <c r="D731" s="2" t="s">
        <v>5</v>
      </c>
      <c r="E731" s="2">
        <f>VLOOKUP(D731,'Background data'!B$2:E$5,4,FALSE)</f>
        <v>64.8</v>
      </c>
      <c r="F731" s="2" t="s">
        <v>11</v>
      </c>
      <c r="G731" s="10">
        <v>45770</v>
      </c>
      <c r="H731" s="2" t="s">
        <v>397</v>
      </c>
      <c r="I731" s="2" t="str">
        <f t="shared" si="17"/>
        <v>Secured</v>
      </c>
      <c r="J731" s="4">
        <f>IF($I731="Secured",(E731*(VLOOKUP(F731,'Background data'!B$8:D$18,2,FALSE))*(365.25*1*10^-6)),0)</f>
        <v>1.0650689999999999E-2</v>
      </c>
      <c r="K731" s="4">
        <f>IF($I731="Secured",(E731*(VLOOKUP(F731,'Background data'!B$8:D$18,3,FALSE))*(365.25*1*10^-6)),0)</f>
        <v>0.11834099999999999</v>
      </c>
      <c r="L731" s="4">
        <f>IF(I731="Secured",(E731*(VLOOKUP(F731,'Background data'!B$8:G$18,4,FALSE))*(365.25*1*10^-6)),0)</f>
        <v>5.3253449999999996E-3</v>
      </c>
      <c r="M731" s="4">
        <f>IF(I731="Secured",(E731*(VLOOKUP(F731,'Background data'!B$8:H$18,5,FALSE))*(365.25*1*10^-6)),0)</f>
        <v>0.21301379999999995</v>
      </c>
    </row>
    <row r="732" spans="1:13" x14ac:dyDescent="0.3">
      <c r="A732" s="2" t="s">
        <v>1341</v>
      </c>
      <c r="B732" s="2" t="s">
        <v>197</v>
      </c>
      <c r="C732" s="17">
        <v>45538</v>
      </c>
      <c r="D732" s="2" t="s">
        <v>4</v>
      </c>
      <c r="E732" s="2">
        <f>VLOOKUP(D732,'Background data'!B$2:E$5,4,FALSE)</f>
        <v>47.25</v>
      </c>
      <c r="F732" s="2" t="s">
        <v>11</v>
      </c>
      <c r="G732" s="10">
        <v>45770</v>
      </c>
      <c r="H732" s="2" t="s">
        <v>402</v>
      </c>
      <c r="I732" s="2" t="str">
        <f t="shared" si="17"/>
        <v>Secured</v>
      </c>
      <c r="J732" s="4">
        <f>IF($I732="Secured",(E732*(VLOOKUP(F732,'Background data'!B$8:D$18,2,FALSE))*(365.25*1*10^-6)),0)</f>
        <v>7.7661281249999988E-3</v>
      </c>
      <c r="K732" s="4">
        <f>IF($I732="Secured",(E732*(VLOOKUP(F732,'Background data'!B$8:D$18,3,FALSE))*(365.25*1*10^-6)),0)</f>
        <v>8.6290312499999994E-2</v>
      </c>
      <c r="L732" s="4">
        <f>IF(I732="Secured",(E732*(VLOOKUP(F732,'Background data'!B$8:G$18,4,FALSE))*(365.25*1*10^-6)),0)</f>
        <v>3.8830640624999994E-3</v>
      </c>
      <c r="M732" s="4">
        <f>IF(I732="Secured",(E732*(VLOOKUP(F732,'Background data'!B$8:H$18,5,FALSE))*(365.25*1*10^-6)),0)</f>
        <v>0.15532256249999998</v>
      </c>
    </row>
    <row r="733" spans="1:13" x14ac:dyDescent="0.3">
      <c r="A733" s="2" t="s">
        <v>984</v>
      </c>
      <c r="B733" s="2" t="s">
        <v>197</v>
      </c>
      <c r="C733" s="3">
        <v>45414</v>
      </c>
      <c r="D733" s="2" t="s">
        <v>4</v>
      </c>
      <c r="E733" s="2">
        <f>VLOOKUP(D733,'Background data'!B$2:E$5,4,FALSE)</f>
        <v>47.25</v>
      </c>
      <c r="F733" s="2" t="s">
        <v>11</v>
      </c>
      <c r="G733" s="10">
        <v>45770</v>
      </c>
      <c r="H733" s="2" t="s">
        <v>402</v>
      </c>
      <c r="I733" s="2" t="str">
        <f t="shared" si="17"/>
        <v>Secured</v>
      </c>
      <c r="J733" s="4">
        <f>IF($I733="Secured",(E733*(VLOOKUP(F733,'Background data'!B$8:D$18,2,FALSE))*(365.25*1*10^-6)),0)</f>
        <v>7.7661281249999988E-3</v>
      </c>
      <c r="K733" s="4">
        <f>IF($I733="Secured",(E733*(VLOOKUP(F733,'Background data'!B$8:D$18,3,FALSE))*(365.25*1*10^-6)),0)</f>
        <v>8.6290312499999994E-2</v>
      </c>
      <c r="L733" s="4">
        <f>IF(I733="Secured",(E733*(VLOOKUP(F733,'Background data'!B$8:G$18,4,FALSE))*(365.25*1*10^-6)),0)</f>
        <v>3.8830640624999994E-3</v>
      </c>
      <c r="M733" s="4">
        <f>IF(I733="Secured",(E733*(VLOOKUP(F733,'Background data'!B$8:H$18,5,FALSE))*(365.25*1*10^-6)),0)</f>
        <v>0.15532256249999998</v>
      </c>
    </row>
    <row r="734" spans="1:13" x14ac:dyDescent="0.3">
      <c r="A734" s="2" t="s">
        <v>985</v>
      </c>
      <c r="B734" s="2" t="s">
        <v>197</v>
      </c>
      <c r="C734" s="3">
        <v>45415</v>
      </c>
      <c r="D734" s="2" t="s">
        <v>4</v>
      </c>
      <c r="E734" s="2">
        <f>VLOOKUP(D734,'Background data'!B$2:E$5,4,FALSE)</f>
        <v>47.25</v>
      </c>
      <c r="F734" s="2" t="s">
        <v>11</v>
      </c>
      <c r="G734" s="10">
        <v>45770</v>
      </c>
      <c r="H734" s="2" t="s">
        <v>402</v>
      </c>
      <c r="I734" s="2" t="str">
        <f t="shared" ref="I734:I773" si="18">IF(G734="","Not secured","Secured")</f>
        <v>Secured</v>
      </c>
      <c r="J734" s="4">
        <f>IF($I734="Secured",(E734*(VLOOKUP(F734,'Background data'!B$8:D$18,2,FALSE))*(365.25*1*10^-6)),0)</f>
        <v>7.7661281249999988E-3</v>
      </c>
      <c r="K734" s="4">
        <f>IF($I734="Secured",(E734*(VLOOKUP(F734,'Background data'!B$8:D$18,3,FALSE))*(365.25*1*10^-6)),0)</f>
        <v>8.6290312499999994E-2</v>
      </c>
      <c r="L734" s="4">
        <f>IF(I734="Secured",(E734*(VLOOKUP(F734,'Background data'!B$8:G$18,4,FALSE))*(365.25*1*10^-6)),0)</f>
        <v>3.8830640624999994E-3</v>
      </c>
      <c r="M734" s="4">
        <f>IF(I734="Secured",(E734*(VLOOKUP(F734,'Background data'!B$8:H$18,5,FALSE))*(365.25*1*10^-6)),0)</f>
        <v>0.15532256249999998</v>
      </c>
    </row>
    <row r="735" spans="1:13" x14ac:dyDescent="0.3">
      <c r="A735" s="2" t="s">
        <v>986</v>
      </c>
      <c r="B735" s="2" t="s">
        <v>197</v>
      </c>
      <c r="C735" s="3">
        <v>45419</v>
      </c>
      <c r="D735" s="2" t="s">
        <v>4</v>
      </c>
      <c r="E735" s="2">
        <f>VLOOKUP(D735,'Background data'!B$2:E$5,4,FALSE)</f>
        <v>47.25</v>
      </c>
      <c r="F735" s="2" t="s">
        <v>11</v>
      </c>
      <c r="G735" s="10">
        <v>45770</v>
      </c>
      <c r="H735" s="2" t="s">
        <v>402</v>
      </c>
      <c r="I735" s="2" t="str">
        <f t="shared" si="18"/>
        <v>Secured</v>
      </c>
      <c r="J735" s="4">
        <f>IF($I735="Secured",(E735*(VLOOKUP(F735,'Background data'!B$8:D$18,2,FALSE))*(365.25*1*10^-6)),0)</f>
        <v>7.7661281249999988E-3</v>
      </c>
      <c r="K735" s="4">
        <f>IF($I735="Secured",(E735*(VLOOKUP(F735,'Background data'!B$8:D$18,3,FALSE))*(365.25*1*10^-6)),0)</f>
        <v>8.6290312499999994E-2</v>
      </c>
      <c r="L735" s="4">
        <f>IF(I735="Secured",(E735*(VLOOKUP(F735,'Background data'!B$8:G$18,4,FALSE))*(365.25*1*10^-6)),0)</f>
        <v>3.8830640624999994E-3</v>
      </c>
      <c r="M735" s="4">
        <f>IF(I735="Secured",(E735*(VLOOKUP(F735,'Background data'!B$8:H$18,5,FALSE))*(365.25*1*10^-6)),0)</f>
        <v>0.15532256249999998</v>
      </c>
    </row>
    <row r="736" spans="1:13" x14ac:dyDescent="0.3">
      <c r="A736" s="2" t="s">
        <v>987</v>
      </c>
      <c r="B736" s="2" t="s">
        <v>197</v>
      </c>
      <c r="C736" s="3">
        <v>45426</v>
      </c>
      <c r="D736" s="2" t="s">
        <v>4</v>
      </c>
      <c r="E736" s="2">
        <f>VLOOKUP(D736,'Background data'!B$2:E$5,4,FALSE)</f>
        <v>47.25</v>
      </c>
      <c r="F736" s="2" t="s">
        <v>11</v>
      </c>
      <c r="G736" s="10">
        <v>45770</v>
      </c>
      <c r="H736" s="2" t="s">
        <v>402</v>
      </c>
      <c r="I736" s="2" t="str">
        <f t="shared" si="18"/>
        <v>Secured</v>
      </c>
      <c r="J736" s="4">
        <f>IF($I736="Secured",(E736*(VLOOKUP(F736,'Background data'!B$8:D$18,2,FALSE))*(365.25*1*10^-6)),0)</f>
        <v>7.7661281249999988E-3</v>
      </c>
      <c r="K736" s="4">
        <f>IF($I736="Secured",(E736*(VLOOKUP(F736,'Background data'!B$8:D$18,3,FALSE))*(365.25*1*10^-6)),0)</f>
        <v>8.6290312499999994E-2</v>
      </c>
      <c r="L736" s="4">
        <f>IF(I736="Secured",(E736*(VLOOKUP(F736,'Background data'!B$8:G$18,4,FALSE))*(365.25*1*10^-6)),0)</f>
        <v>3.8830640624999994E-3</v>
      </c>
      <c r="M736" s="4">
        <f>IF(I736="Secured",(E736*(VLOOKUP(F736,'Background data'!B$8:H$18,5,FALSE))*(365.25*1*10^-6)),0)</f>
        <v>0.15532256249999998</v>
      </c>
    </row>
    <row r="737" spans="1:13" x14ac:dyDescent="0.3">
      <c r="A737" s="2" t="s">
        <v>988</v>
      </c>
      <c r="B737" s="2" t="s">
        <v>197</v>
      </c>
      <c r="C737" s="3">
        <v>45422</v>
      </c>
      <c r="D737" s="2" t="s">
        <v>4</v>
      </c>
      <c r="E737" s="2">
        <f>VLOOKUP(D737,'Background data'!B$2:E$5,4,FALSE)</f>
        <v>47.25</v>
      </c>
      <c r="F737" s="2" t="s">
        <v>11</v>
      </c>
      <c r="G737" s="10">
        <v>45770</v>
      </c>
      <c r="H737" s="2" t="s">
        <v>402</v>
      </c>
      <c r="I737" s="2" t="str">
        <f t="shared" si="18"/>
        <v>Secured</v>
      </c>
      <c r="J737" s="4">
        <f>IF($I737="Secured",(E737*(VLOOKUP(F737,'Background data'!B$8:D$18,2,FALSE))*(365.25*1*10^-6)),0)</f>
        <v>7.7661281249999988E-3</v>
      </c>
      <c r="K737" s="4">
        <f>IF($I737="Secured",(E737*(VLOOKUP(F737,'Background data'!B$8:D$18,3,FALSE))*(365.25*1*10^-6)),0)</f>
        <v>8.6290312499999994E-2</v>
      </c>
      <c r="L737" s="4">
        <f>IF(I737="Secured",(E737*(VLOOKUP(F737,'Background data'!B$8:G$18,4,FALSE))*(365.25*1*10^-6)),0)</f>
        <v>3.8830640624999994E-3</v>
      </c>
      <c r="M737" s="4">
        <f>IF(I737="Secured",(E737*(VLOOKUP(F737,'Background data'!B$8:H$18,5,FALSE))*(365.25*1*10^-6)),0)</f>
        <v>0.15532256249999998</v>
      </c>
    </row>
    <row r="738" spans="1:13" x14ac:dyDescent="0.3">
      <c r="A738" s="2" t="s">
        <v>989</v>
      </c>
      <c r="B738" s="2" t="s">
        <v>197</v>
      </c>
      <c r="C738" s="3">
        <v>45407</v>
      </c>
      <c r="D738" s="2" t="s">
        <v>4</v>
      </c>
      <c r="E738" s="2">
        <f>VLOOKUP(D738,'Background data'!B$2:E$5,4,FALSE)</f>
        <v>47.25</v>
      </c>
      <c r="F738" s="2" t="s">
        <v>11</v>
      </c>
      <c r="G738" s="10">
        <v>45770</v>
      </c>
      <c r="H738" s="2" t="s">
        <v>402</v>
      </c>
      <c r="I738" s="2" t="str">
        <f t="shared" si="18"/>
        <v>Secured</v>
      </c>
      <c r="J738" s="4">
        <f>IF($I738="Secured",(E738*(VLOOKUP(F738,'Background data'!B$8:D$18,2,FALSE))*(365.25*1*10^-6)),0)</f>
        <v>7.7661281249999988E-3</v>
      </c>
      <c r="K738" s="4">
        <f>IF($I738="Secured",(E738*(VLOOKUP(F738,'Background data'!B$8:D$18,3,FALSE))*(365.25*1*10^-6)),0)</f>
        <v>8.6290312499999994E-2</v>
      </c>
      <c r="L738" s="4">
        <f>IF(I738="Secured",(E738*(VLOOKUP(F738,'Background data'!B$8:G$18,4,FALSE))*(365.25*1*10^-6)),0)</f>
        <v>3.8830640624999994E-3</v>
      </c>
      <c r="M738" s="4">
        <f>IF(I738="Secured",(E738*(VLOOKUP(F738,'Background data'!B$8:H$18,5,FALSE))*(365.25*1*10^-6)),0)</f>
        <v>0.15532256249999998</v>
      </c>
    </row>
    <row r="739" spans="1:13" x14ac:dyDescent="0.3">
      <c r="A739" s="2" t="s">
        <v>990</v>
      </c>
      <c r="B739" s="2" t="s">
        <v>198</v>
      </c>
      <c r="C739" s="3">
        <v>45407</v>
      </c>
      <c r="D739" s="2" t="s">
        <v>5</v>
      </c>
      <c r="E739" s="2">
        <f>VLOOKUP(D739,'Background data'!B$2:E$5,4,FALSE)</f>
        <v>64.8</v>
      </c>
      <c r="F739" s="2" t="s">
        <v>11</v>
      </c>
      <c r="G739" s="10">
        <v>45770</v>
      </c>
      <c r="H739" s="3" t="s">
        <v>389</v>
      </c>
      <c r="I739" s="2" t="str">
        <f t="shared" si="18"/>
        <v>Secured</v>
      </c>
      <c r="J739" s="4">
        <f>IF($I739="Secured",(E739*(VLOOKUP(F739,'Background data'!B$8:D$18,2,FALSE))*(365.25*1*10^-6)),0)</f>
        <v>1.0650689999999999E-2</v>
      </c>
      <c r="K739" s="4">
        <f>IF($I739="Secured",(E739*(VLOOKUP(F739,'Background data'!B$8:D$18,3,FALSE))*(365.25*1*10^-6)),0)</f>
        <v>0.11834099999999999</v>
      </c>
      <c r="L739" s="4">
        <f>IF(I739="Secured",(E739*(VLOOKUP(F739,'Background data'!B$8:G$18,4,FALSE))*(365.25*1*10^-6)),0)</f>
        <v>5.3253449999999996E-3</v>
      </c>
      <c r="M739" s="4">
        <f>IF(I739="Secured",(E739*(VLOOKUP(F739,'Background data'!B$8:H$18,5,FALSE))*(365.25*1*10^-6)),0)</f>
        <v>0.21301379999999995</v>
      </c>
    </row>
    <row r="740" spans="1:13" x14ac:dyDescent="0.3">
      <c r="A740" s="2" t="s">
        <v>1342</v>
      </c>
      <c r="B740" s="2" t="s">
        <v>198</v>
      </c>
      <c r="C740" s="17">
        <v>45454</v>
      </c>
      <c r="D740" s="2" t="s">
        <v>5</v>
      </c>
      <c r="E740" s="2">
        <f>VLOOKUP(D740,'Background data'!B$2:E$5,4,FALSE)</f>
        <v>64.8</v>
      </c>
      <c r="F740" s="2" t="s">
        <v>11</v>
      </c>
      <c r="G740" s="10">
        <v>45770</v>
      </c>
      <c r="H740" s="3" t="s">
        <v>389</v>
      </c>
      <c r="I740" s="2" t="str">
        <f t="shared" si="18"/>
        <v>Secured</v>
      </c>
      <c r="J740" s="4">
        <f>IF($I740="Secured",(E740*(VLOOKUP(F740,'Background data'!B$8:D$18,2,FALSE))*(365.25*1*10^-6)),0)</f>
        <v>1.0650689999999999E-2</v>
      </c>
      <c r="K740" s="4">
        <f>IF($I740="Secured",(E740*(VLOOKUP(F740,'Background data'!B$8:D$18,3,FALSE))*(365.25*1*10^-6)),0)</f>
        <v>0.11834099999999999</v>
      </c>
      <c r="L740" s="4">
        <f>IF(I740="Secured",(E740*(VLOOKUP(F740,'Background data'!B$8:G$18,4,FALSE))*(365.25*1*10^-6)),0)</f>
        <v>5.3253449999999996E-3</v>
      </c>
      <c r="M740" s="4">
        <f>IF(I740="Secured",(E740*(VLOOKUP(F740,'Background data'!B$8:H$18,5,FALSE))*(365.25*1*10^-6)),0)</f>
        <v>0.21301379999999995</v>
      </c>
    </row>
    <row r="741" spans="1:13" x14ac:dyDescent="0.3">
      <c r="A741" s="2" t="s">
        <v>991</v>
      </c>
      <c r="B741" s="2" t="s">
        <v>199</v>
      </c>
      <c r="C741" s="3">
        <v>45421</v>
      </c>
      <c r="D741" s="2" t="s">
        <v>5</v>
      </c>
      <c r="E741" s="2">
        <f>VLOOKUP(D741,'Background data'!B$2:E$5,4,FALSE)</f>
        <v>64.8</v>
      </c>
      <c r="F741" s="2" t="s">
        <v>11</v>
      </c>
      <c r="G741" s="10">
        <v>45770</v>
      </c>
      <c r="H741" s="3" t="s">
        <v>389</v>
      </c>
      <c r="I741" s="2" t="str">
        <f t="shared" si="18"/>
        <v>Secured</v>
      </c>
      <c r="J741" s="4">
        <f>IF($I741="Secured",(E741*(VLOOKUP(F741,'Background data'!B$8:D$18,2,FALSE))*(365.25*1*10^-6)),0)</f>
        <v>1.0650689999999999E-2</v>
      </c>
      <c r="K741" s="4">
        <f>IF($I741="Secured",(E741*(VLOOKUP(F741,'Background data'!B$8:D$18,3,FALSE))*(365.25*1*10^-6)),0)</f>
        <v>0.11834099999999999</v>
      </c>
      <c r="L741" s="4">
        <f>IF(I741="Secured",(E741*(VLOOKUP(F741,'Background data'!B$8:G$18,4,FALSE))*(365.25*1*10^-6)),0)</f>
        <v>5.3253449999999996E-3</v>
      </c>
      <c r="M741" s="4">
        <f>IF(I741="Secured",(E741*(VLOOKUP(F741,'Background data'!B$8:H$18,5,FALSE))*(365.25*1*10^-6)),0)</f>
        <v>0.21301379999999995</v>
      </c>
    </row>
    <row r="742" spans="1:13" x14ac:dyDescent="0.3">
      <c r="A742" s="2" t="s">
        <v>1343</v>
      </c>
      <c r="B742" s="2" t="s">
        <v>199</v>
      </c>
      <c r="C742" s="17">
        <v>45454</v>
      </c>
      <c r="D742" s="2" t="s">
        <v>5</v>
      </c>
      <c r="E742" s="2">
        <f>VLOOKUP(D742,'Background data'!B$2:E$5,4,FALSE)</f>
        <v>64.8</v>
      </c>
      <c r="F742" s="2" t="s">
        <v>11</v>
      </c>
      <c r="G742" s="10">
        <v>45770</v>
      </c>
      <c r="H742" s="3" t="s">
        <v>389</v>
      </c>
      <c r="I742" s="2" t="str">
        <f t="shared" si="18"/>
        <v>Secured</v>
      </c>
      <c r="J742" s="4">
        <f>IF($I742="Secured",(E742*(VLOOKUP(F742,'Background data'!B$8:D$18,2,FALSE))*(365.25*1*10^-6)),0)</f>
        <v>1.0650689999999999E-2</v>
      </c>
      <c r="K742" s="4">
        <f>IF($I742="Secured",(E742*(VLOOKUP(F742,'Background data'!B$8:D$18,3,FALSE))*(365.25*1*10^-6)),0)</f>
        <v>0.11834099999999999</v>
      </c>
      <c r="L742" s="4">
        <f>IF(I742="Secured",(E742*(VLOOKUP(F742,'Background data'!B$8:G$18,4,FALSE))*(365.25*1*10^-6)),0)</f>
        <v>5.3253449999999996E-3</v>
      </c>
      <c r="M742" s="4">
        <f>IF(I742="Secured",(E742*(VLOOKUP(F742,'Background data'!B$8:H$18,5,FALSE))*(365.25*1*10^-6)),0)</f>
        <v>0.21301379999999995</v>
      </c>
    </row>
    <row r="743" spans="1:13" x14ac:dyDescent="0.3">
      <c r="A743" s="2" t="s">
        <v>992</v>
      </c>
      <c r="B743" s="2" t="s">
        <v>199</v>
      </c>
      <c r="C743" s="3">
        <v>45413</v>
      </c>
      <c r="D743" s="2" t="s">
        <v>5</v>
      </c>
      <c r="E743" s="2">
        <f>VLOOKUP(D743,'Background data'!B$2:E$5,4,FALSE)</f>
        <v>64.8</v>
      </c>
      <c r="F743" s="2" t="s">
        <v>11</v>
      </c>
      <c r="G743" s="10">
        <v>45770</v>
      </c>
      <c r="H743" s="3" t="s">
        <v>389</v>
      </c>
      <c r="I743" s="2" t="str">
        <f t="shared" si="18"/>
        <v>Secured</v>
      </c>
      <c r="J743" s="4">
        <f>IF($I743="Secured",(E743*(VLOOKUP(F743,'Background data'!B$8:D$18,2,FALSE))*(365.25*1*10^-6)),0)</f>
        <v>1.0650689999999999E-2</v>
      </c>
      <c r="K743" s="4">
        <f>IF($I743="Secured",(E743*(VLOOKUP(F743,'Background data'!B$8:D$18,3,FALSE))*(365.25*1*10^-6)),0)</f>
        <v>0.11834099999999999</v>
      </c>
      <c r="L743" s="4">
        <f>IF(I743="Secured",(E743*(VLOOKUP(F743,'Background data'!B$8:G$18,4,FALSE))*(365.25*1*10^-6)),0)</f>
        <v>5.3253449999999996E-3</v>
      </c>
      <c r="M743" s="4">
        <f>IF(I743="Secured",(E743*(VLOOKUP(F743,'Background data'!B$8:H$18,5,FALSE))*(365.25*1*10^-6)),0)</f>
        <v>0.21301379999999995</v>
      </c>
    </row>
    <row r="744" spans="1:13" x14ac:dyDescent="0.3">
      <c r="A744" s="2" t="s">
        <v>993</v>
      </c>
      <c r="B744" s="2" t="s">
        <v>199</v>
      </c>
      <c r="C744" s="3">
        <v>45413</v>
      </c>
      <c r="D744" s="2" t="s">
        <v>5</v>
      </c>
      <c r="E744" s="2">
        <f>VLOOKUP(D744,'Background data'!B$2:E$5,4,FALSE)</f>
        <v>64.8</v>
      </c>
      <c r="F744" s="2" t="s">
        <v>11</v>
      </c>
      <c r="G744" s="10">
        <v>45770</v>
      </c>
      <c r="H744" s="3" t="s">
        <v>389</v>
      </c>
      <c r="I744" s="2" t="str">
        <f t="shared" si="18"/>
        <v>Secured</v>
      </c>
      <c r="J744" s="4">
        <f>IF($I744="Secured",(E744*(VLOOKUP(F744,'Background data'!B$8:D$18,2,FALSE))*(365.25*1*10^-6)),0)</f>
        <v>1.0650689999999999E-2</v>
      </c>
      <c r="K744" s="4">
        <f>IF($I744="Secured",(E744*(VLOOKUP(F744,'Background data'!B$8:D$18,3,FALSE))*(365.25*1*10^-6)),0)</f>
        <v>0.11834099999999999</v>
      </c>
      <c r="L744" s="4">
        <f>IF(I744="Secured",(E744*(VLOOKUP(F744,'Background data'!B$8:G$18,4,FALSE))*(365.25*1*10^-6)),0)</f>
        <v>5.3253449999999996E-3</v>
      </c>
      <c r="M744" s="4">
        <f>IF(I744="Secured",(E744*(VLOOKUP(F744,'Background data'!B$8:H$18,5,FALSE))*(365.25*1*10^-6)),0)</f>
        <v>0.21301379999999995</v>
      </c>
    </row>
    <row r="745" spans="1:13" x14ac:dyDescent="0.3">
      <c r="A745" s="2" t="s">
        <v>994</v>
      </c>
      <c r="B745" s="2" t="s">
        <v>199</v>
      </c>
      <c r="C745" s="3">
        <v>45415</v>
      </c>
      <c r="D745" s="2" t="s">
        <v>5</v>
      </c>
      <c r="E745" s="2">
        <f>VLOOKUP(D745,'Background data'!B$2:E$5,4,FALSE)</f>
        <v>64.8</v>
      </c>
      <c r="F745" s="2" t="s">
        <v>11</v>
      </c>
      <c r="G745" s="10">
        <v>45770</v>
      </c>
      <c r="H745" s="3" t="s">
        <v>389</v>
      </c>
      <c r="I745" s="2" t="str">
        <f t="shared" si="18"/>
        <v>Secured</v>
      </c>
      <c r="J745" s="4">
        <f>IF($I745="Secured",(E745*(VLOOKUP(F745,'Background data'!B$8:D$18,2,FALSE))*(365.25*1*10^-6)),0)</f>
        <v>1.0650689999999999E-2</v>
      </c>
      <c r="K745" s="4">
        <f>IF($I745="Secured",(E745*(VLOOKUP(F745,'Background data'!B$8:D$18,3,FALSE))*(365.25*1*10^-6)),0)</f>
        <v>0.11834099999999999</v>
      </c>
      <c r="L745" s="4">
        <f>IF(I745="Secured",(E745*(VLOOKUP(F745,'Background data'!B$8:G$18,4,FALSE))*(365.25*1*10^-6)),0)</f>
        <v>5.3253449999999996E-3</v>
      </c>
      <c r="M745" s="4">
        <f>IF(I745="Secured",(E745*(VLOOKUP(F745,'Background data'!B$8:H$18,5,FALSE))*(365.25*1*10^-6)),0)</f>
        <v>0.21301379999999995</v>
      </c>
    </row>
    <row r="746" spans="1:13" x14ac:dyDescent="0.3">
      <c r="A746" s="2" t="s">
        <v>995</v>
      </c>
      <c r="B746" s="2" t="s">
        <v>199</v>
      </c>
      <c r="C746" s="3">
        <v>45413</v>
      </c>
      <c r="D746" s="2" t="s">
        <v>5</v>
      </c>
      <c r="E746" s="2">
        <f>VLOOKUP(D746,'Background data'!B$2:E$5,4,FALSE)</f>
        <v>64.8</v>
      </c>
      <c r="F746" s="2" t="s">
        <v>11</v>
      </c>
      <c r="G746" s="10">
        <v>45770</v>
      </c>
      <c r="H746" s="3" t="s">
        <v>389</v>
      </c>
      <c r="I746" s="2" t="str">
        <f t="shared" si="18"/>
        <v>Secured</v>
      </c>
      <c r="J746" s="4">
        <f>IF($I746="Secured",(E746*(VLOOKUP(F746,'Background data'!B$8:D$18,2,FALSE))*(365.25*1*10^-6)),0)</f>
        <v>1.0650689999999999E-2</v>
      </c>
      <c r="K746" s="4">
        <f>IF($I746="Secured",(E746*(VLOOKUP(F746,'Background data'!B$8:D$18,3,FALSE))*(365.25*1*10^-6)),0)</f>
        <v>0.11834099999999999</v>
      </c>
      <c r="L746" s="4">
        <f>IF(I746="Secured",(E746*(VLOOKUP(F746,'Background data'!B$8:G$18,4,FALSE))*(365.25*1*10^-6)),0)</f>
        <v>5.3253449999999996E-3</v>
      </c>
      <c r="M746" s="4">
        <f>IF(I746="Secured",(E746*(VLOOKUP(F746,'Background data'!B$8:H$18,5,FALSE))*(365.25*1*10^-6)),0)</f>
        <v>0.21301379999999995</v>
      </c>
    </row>
    <row r="747" spans="1:13" x14ac:dyDescent="0.3">
      <c r="A747" s="2" t="s">
        <v>996</v>
      </c>
      <c r="B747" s="2" t="s">
        <v>200</v>
      </c>
      <c r="C747" s="3">
        <v>45427</v>
      </c>
      <c r="D747" s="2" t="s">
        <v>5</v>
      </c>
      <c r="E747" s="2">
        <f>VLOOKUP(D747,'Background data'!B$2:E$5,4,FALSE)</f>
        <v>64.8</v>
      </c>
      <c r="F747" s="2" t="s">
        <v>11</v>
      </c>
      <c r="G747" s="10">
        <v>45770</v>
      </c>
      <c r="H747" s="3" t="s">
        <v>389</v>
      </c>
      <c r="I747" s="2" t="str">
        <f t="shared" si="18"/>
        <v>Secured</v>
      </c>
      <c r="J747" s="4">
        <f>IF($I747="Secured",(E747*(VLOOKUP(F747,'Background data'!B$8:D$18,2,FALSE))*(365.25*1*10^-6)),0)</f>
        <v>1.0650689999999999E-2</v>
      </c>
      <c r="K747" s="4">
        <f>IF($I747="Secured",(E747*(VLOOKUP(F747,'Background data'!B$8:D$18,3,FALSE))*(365.25*1*10^-6)),0)</f>
        <v>0.11834099999999999</v>
      </c>
      <c r="L747" s="4">
        <f>IF(I747="Secured",(E747*(VLOOKUP(F747,'Background data'!B$8:G$18,4,FALSE))*(365.25*1*10^-6)),0)</f>
        <v>5.3253449999999996E-3</v>
      </c>
      <c r="M747" s="4">
        <f>IF(I747="Secured",(E747*(VLOOKUP(F747,'Background data'!B$8:H$18,5,FALSE))*(365.25*1*10^-6)),0)</f>
        <v>0.21301379999999995</v>
      </c>
    </row>
    <row r="748" spans="1:13" x14ac:dyDescent="0.3">
      <c r="A748" s="2" t="s">
        <v>1344</v>
      </c>
      <c r="B748" s="2" t="s">
        <v>201</v>
      </c>
      <c r="C748" s="17">
        <v>45541</v>
      </c>
      <c r="D748" s="2" t="s">
        <v>4</v>
      </c>
      <c r="E748" s="2">
        <f>VLOOKUP(D748,'Background data'!B$2:E$5,4,FALSE)</f>
        <v>47.25</v>
      </c>
      <c r="F748" s="2" t="s">
        <v>11</v>
      </c>
      <c r="G748" s="10">
        <v>45770</v>
      </c>
      <c r="H748" s="2" t="s">
        <v>405</v>
      </c>
      <c r="I748" s="2" t="str">
        <f t="shared" si="18"/>
        <v>Secured</v>
      </c>
      <c r="J748" s="4">
        <f>IF($I748="Secured",(E748*(VLOOKUP(F748,'Background data'!B$8:D$18,2,FALSE))*(365.25*1*10^-6)),0)</f>
        <v>7.7661281249999988E-3</v>
      </c>
      <c r="K748" s="4">
        <f>IF($I748="Secured",(E748*(VLOOKUP(F748,'Background data'!B$8:D$18,3,FALSE))*(365.25*1*10^-6)),0)</f>
        <v>8.6290312499999994E-2</v>
      </c>
      <c r="L748" s="4">
        <f>IF(I748="Secured",(E748*(VLOOKUP(F748,'Background data'!B$8:G$18,4,FALSE))*(365.25*1*10^-6)),0)</f>
        <v>3.8830640624999994E-3</v>
      </c>
      <c r="M748" s="4">
        <f>IF(I748="Secured",(E748*(VLOOKUP(F748,'Background data'!B$8:H$18,5,FALSE))*(365.25*1*10^-6)),0)</f>
        <v>0.15532256249999998</v>
      </c>
    </row>
    <row r="749" spans="1:13" x14ac:dyDescent="0.3">
      <c r="A749" s="2" t="s">
        <v>997</v>
      </c>
      <c r="B749" s="2" t="s">
        <v>201</v>
      </c>
      <c r="C749" s="3">
        <v>45427</v>
      </c>
      <c r="D749" s="2" t="s">
        <v>5</v>
      </c>
      <c r="E749" s="2">
        <f>VLOOKUP(D749,'Background data'!B$2:E$5,4,FALSE)</f>
        <v>64.8</v>
      </c>
      <c r="F749" s="2" t="s">
        <v>11</v>
      </c>
      <c r="G749" s="10">
        <v>45770</v>
      </c>
      <c r="H749" s="3" t="s">
        <v>389</v>
      </c>
      <c r="I749" s="2" t="str">
        <f t="shared" si="18"/>
        <v>Secured</v>
      </c>
      <c r="J749" s="4">
        <f>IF($I749="Secured",(E749*(VLOOKUP(F749,'Background data'!B$8:D$18,2,FALSE))*(365.25*1*10^-6)),0)</f>
        <v>1.0650689999999999E-2</v>
      </c>
      <c r="K749" s="4">
        <f>IF($I749="Secured",(E749*(VLOOKUP(F749,'Background data'!B$8:D$18,3,FALSE))*(365.25*1*10^-6)),0)</f>
        <v>0.11834099999999999</v>
      </c>
      <c r="L749" s="4">
        <f>IF(I749="Secured",(E749*(VLOOKUP(F749,'Background data'!B$8:G$18,4,FALSE))*(365.25*1*10^-6)),0)</f>
        <v>5.3253449999999996E-3</v>
      </c>
      <c r="M749" s="4">
        <f>IF(I749="Secured",(E749*(VLOOKUP(F749,'Background data'!B$8:H$18,5,FALSE))*(365.25*1*10^-6)),0)</f>
        <v>0.21301379999999995</v>
      </c>
    </row>
    <row r="750" spans="1:13" x14ac:dyDescent="0.3">
      <c r="A750" s="2" t="s">
        <v>998</v>
      </c>
      <c r="B750" s="2" t="s">
        <v>201</v>
      </c>
      <c r="C750" s="3">
        <v>45427</v>
      </c>
      <c r="D750" s="2" t="s">
        <v>5</v>
      </c>
      <c r="E750" s="2">
        <f>VLOOKUP(D750,'Background data'!B$2:E$5,4,FALSE)</f>
        <v>64.8</v>
      </c>
      <c r="F750" s="2" t="s">
        <v>11</v>
      </c>
      <c r="G750" s="10">
        <v>45770</v>
      </c>
      <c r="H750" s="3" t="s">
        <v>389</v>
      </c>
      <c r="I750" s="2" t="str">
        <f t="shared" si="18"/>
        <v>Secured</v>
      </c>
      <c r="J750" s="4">
        <f>IF($I750="Secured",(E750*(VLOOKUP(F750,'Background data'!B$8:D$18,2,FALSE))*(365.25*1*10^-6)),0)</f>
        <v>1.0650689999999999E-2</v>
      </c>
      <c r="K750" s="4">
        <f>IF($I750="Secured",(E750*(VLOOKUP(F750,'Background data'!B$8:D$18,3,FALSE))*(365.25*1*10^-6)),0)</f>
        <v>0.11834099999999999</v>
      </c>
      <c r="L750" s="4">
        <f>IF(I750="Secured",(E750*(VLOOKUP(F750,'Background data'!B$8:G$18,4,FALSE))*(365.25*1*10^-6)),0)</f>
        <v>5.3253449999999996E-3</v>
      </c>
      <c r="M750" s="4">
        <f>IF(I750="Secured",(E750*(VLOOKUP(F750,'Background data'!B$8:H$18,5,FALSE))*(365.25*1*10^-6)),0)</f>
        <v>0.21301379999999995</v>
      </c>
    </row>
    <row r="751" spans="1:13" x14ac:dyDescent="0.3">
      <c r="A751" s="2" t="s">
        <v>999</v>
      </c>
      <c r="B751" s="2" t="s">
        <v>202</v>
      </c>
      <c r="C751" s="3">
        <v>45412</v>
      </c>
      <c r="D751" s="2" t="s">
        <v>5</v>
      </c>
      <c r="E751" s="2">
        <f>VLOOKUP(D751,'Background data'!B$2:E$5,4,FALSE)</f>
        <v>64.8</v>
      </c>
      <c r="F751" s="2" t="s">
        <v>11</v>
      </c>
      <c r="G751" s="10">
        <v>45770</v>
      </c>
      <c r="H751" s="3" t="s">
        <v>389</v>
      </c>
      <c r="I751" s="2" t="str">
        <f t="shared" si="18"/>
        <v>Secured</v>
      </c>
      <c r="J751" s="4">
        <f>IF($I751="Secured",(E751*(VLOOKUP(F751,'Background data'!B$8:D$18,2,FALSE))*(365.25*1*10^-6)),0)</f>
        <v>1.0650689999999999E-2</v>
      </c>
      <c r="K751" s="4">
        <f>IF($I751="Secured",(E751*(VLOOKUP(F751,'Background data'!B$8:D$18,3,FALSE))*(365.25*1*10^-6)),0)</f>
        <v>0.11834099999999999</v>
      </c>
      <c r="L751" s="4">
        <f>IF(I751="Secured",(E751*(VLOOKUP(F751,'Background data'!B$8:G$18,4,FALSE))*(365.25*1*10^-6)),0)</f>
        <v>5.3253449999999996E-3</v>
      </c>
      <c r="M751" s="4">
        <f>IF(I751="Secured",(E751*(VLOOKUP(F751,'Background data'!B$8:H$18,5,FALSE))*(365.25*1*10^-6)),0)</f>
        <v>0.21301379999999995</v>
      </c>
    </row>
    <row r="752" spans="1:13" x14ac:dyDescent="0.3">
      <c r="A752" s="2" t="s">
        <v>1000</v>
      </c>
      <c r="B752" s="2" t="s">
        <v>203</v>
      </c>
      <c r="C752" s="3">
        <v>45413</v>
      </c>
      <c r="D752" s="2" t="s">
        <v>5</v>
      </c>
      <c r="E752" s="2">
        <f>VLOOKUP(D752,'Background data'!B$2:E$5,4,FALSE)</f>
        <v>64.8</v>
      </c>
      <c r="F752" s="2" t="s">
        <v>11</v>
      </c>
      <c r="G752" s="10">
        <v>45770</v>
      </c>
      <c r="H752" s="3" t="s">
        <v>389</v>
      </c>
      <c r="I752" s="2" t="str">
        <f t="shared" si="18"/>
        <v>Secured</v>
      </c>
      <c r="J752" s="4">
        <f>IF($I752="Secured",(E752*(VLOOKUP(F752,'Background data'!B$8:D$18,2,FALSE))*(365.25*1*10^-6)),0)</f>
        <v>1.0650689999999999E-2</v>
      </c>
      <c r="K752" s="4">
        <f>IF($I752="Secured",(E752*(VLOOKUP(F752,'Background data'!B$8:D$18,3,FALSE))*(365.25*1*10^-6)),0)</f>
        <v>0.11834099999999999</v>
      </c>
      <c r="L752" s="4">
        <f>IF(I752="Secured",(E752*(VLOOKUP(F752,'Background data'!B$8:G$18,4,FALSE))*(365.25*1*10^-6)),0)</f>
        <v>5.3253449999999996E-3</v>
      </c>
      <c r="M752" s="4">
        <f>IF(I752="Secured",(E752*(VLOOKUP(F752,'Background data'!B$8:H$18,5,FALSE))*(365.25*1*10^-6)),0)</f>
        <v>0.21301379999999995</v>
      </c>
    </row>
    <row r="753" spans="1:13" x14ac:dyDescent="0.3">
      <c r="A753" s="2" t="s">
        <v>1001</v>
      </c>
      <c r="B753" s="2" t="s">
        <v>204</v>
      </c>
      <c r="C753" s="3">
        <v>45412</v>
      </c>
      <c r="D753" s="2" t="s">
        <v>4</v>
      </c>
      <c r="E753" s="2">
        <f>VLOOKUP(D753,'Background data'!B$2:E$5,4,FALSE)</f>
        <v>47.25</v>
      </c>
      <c r="F753" s="2" t="s">
        <v>11</v>
      </c>
      <c r="G753" s="10">
        <v>45770</v>
      </c>
      <c r="H753" s="2" t="s">
        <v>405</v>
      </c>
      <c r="I753" s="2" t="str">
        <f t="shared" si="18"/>
        <v>Secured</v>
      </c>
      <c r="J753" s="4">
        <f>IF($I753="Secured",(E753*(VLOOKUP(F753,'Background data'!B$8:D$18,2,FALSE))*(365.25*1*10^-6)),0)</f>
        <v>7.7661281249999988E-3</v>
      </c>
      <c r="K753" s="4">
        <f>IF($I753="Secured",(E753*(VLOOKUP(F753,'Background data'!B$8:D$18,3,FALSE))*(365.25*1*10^-6)),0)</f>
        <v>8.6290312499999994E-2</v>
      </c>
      <c r="L753" s="4">
        <f>IF(I753="Secured",(E753*(VLOOKUP(F753,'Background data'!B$8:G$18,4,FALSE))*(365.25*1*10^-6)),0)</f>
        <v>3.8830640624999994E-3</v>
      </c>
      <c r="M753" s="4">
        <f>IF(I753="Secured",(E753*(VLOOKUP(F753,'Background data'!B$8:H$18,5,FALSE))*(365.25*1*10^-6)),0)</f>
        <v>0.15532256249999998</v>
      </c>
    </row>
    <row r="754" spans="1:13" x14ac:dyDescent="0.3">
      <c r="A754" s="2" t="s">
        <v>1002</v>
      </c>
      <c r="B754" s="2" t="s">
        <v>204</v>
      </c>
      <c r="C754" s="3">
        <v>45427</v>
      </c>
      <c r="D754" s="2" t="s">
        <v>4</v>
      </c>
      <c r="E754" s="2">
        <f>VLOOKUP(D754,'Background data'!B$2:E$5,4,FALSE)</f>
        <v>47.25</v>
      </c>
      <c r="F754" s="2" t="s">
        <v>11</v>
      </c>
      <c r="G754" s="10">
        <v>45770</v>
      </c>
      <c r="H754" s="2" t="s">
        <v>405</v>
      </c>
      <c r="I754" s="2" t="str">
        <f t="shared" si="18"/>
        <v>Secured</v>
      </c>
      <c r="J754" s="4">
        <f>IF($I754="Secured",(E754*(VLOOKUP(F754,'Background data'!B$8:D$18,2,FALSE))*(365.25*1*10^-6)),0)</f>
        <v>7.7661281249999988E-3</v>
      </c>
      <c r="K754" s="4">
        <f>IF($I754="Secured",(E754*(VLOOKUP(F754,'Background data'!B$8:D$18,3,FALSE))*(365.25*1*10^-6)),0)</f>
        <v>8.6290312499999994E-2</v>
      </c>
      <c r="L754" s="4">
        <f>IF(I754="Secured",(E754*(VLOOKUP(F754,'Background data'!B$8:G$18,4,FALSE))*(365.25*1*10^-6)),0)</f>
        <v>3.8830640624999994E-3</v>
      </c>
      <c r="M754" s="4">
        <f>IF(I754="Secured",(E754*(VLOOKUP(F754,'Background data'!B$8:H$18,5,FALSE))*(365.25*1*10^-6)),0)</f>
        <v>0.15532256249999998</v>
      </c>
    </row>
    <row r="755" spans="1:13" x14ac:dyDescent="0.3">
      <c r="A755" s="2" t="s">
        <v>1003</v>
      </c>
      <c r="B755" s="2" t="s">
        <v>204</v>
      </c>
      <c r="C755" s="3">
        <v>45413</v>
      </c>
      <c r="D755" s="2" t="s">
        <v>4</v>
      </c>
      <c r="E755" s="2">
        <f>VLOOKUP(D755,'Background data'!B$2:E$5,4,FALSE)</f>
        <v>47.25</v>
      </c>
      <c r="F755" s="2" t="s">
        <v>11</v>
      </c>
      <c r="G755" s="10">
        <v>45770</v>
      </c>
      <c r="H755" s="2" t="s">
        <v>405</v>
      </c>
      <c r="I755" s="2" t="str">
        <f t="shared" si="18"/>
        <v>Secured</v>
      </c>
      <c r="J755" s="4">
        <f>IF($I755="Secured",(E755*(VLOOKUP(F755,'Background data'!B$8:D$18,2,FALSE))*(365.25*1*10^-6)),0)</f>
        <v>7.7661281249999988E-3</v>
      </c>
      <c r="K755" s="4">
        <f>IF($I755="Secured",(E755*(VLOOKUP(F755,'Background data'!B$8:D$18,3,FALSE))*(365.25*1*10^-6)),0)</f>
        <v>8.6290312499999994E-2</v>
      </c>
      <c r="L755" s="4">
        <f>IF(I755="Secured",(E755*(VLOOKUP(F755,'Background data'!B$8:G$18,4,FALSE))*(365.25*1*10^-6)),0)</f>
        <v>3.8830640624999994E-3</v>
      </c>
      <c r="M755" s="4">
        <f>IF(I755="Secured",(E755*(VLOOKUP(F755,'Background data'!B$8:H$18,5,FALSE))*(365.25*1*10^-6)),0)</f>
        <v>0.15532256249999998</v>
      </c>
    </row>
    <row r="756" spans="1:13" x14ac:dyDescent="0.3">
      <c r="A756" s="2" t="s">
        <v>1004</v>
      </c>
      <c r="B756" s="2" t="s">
        <v>204</v>
      </c>
      <c r="C756" s="3">
        <v>45428</v>
      </c>
      <c r="D756" s="2" t="s">
        <v>4</v>
      </c>
      <c r="E756" s="2">
        <f>VLOOKUP(D756,'Background data'!B$2:E$5,4,FALSE)</f>
        <v>47.25</v>
      </c>
      <c r="F756" s="2" t="s">
        <v>11</v>
      </c>
      <c r="G756" s="10">
        <v>45770</v>
      </c>
      <c r="H756" s="2" t="s">
        <v>405</v>
      </c>
      <c r="I756" s="2" t="str">
        <f t="shared" si="18"/>
        <v>Secured</v>
      </c>
      <c r="J756" s="4">
        <f>IF($I756="Secured",(E756*(VLOOKUP(F756,'Background data'!B$8:D$18,2,FALSE))*(365.25*1*10^-6)),0)</f>
        <v>7.7661281249999988E-3</v>
      </c>
      <c r="K756" s="4">
        <f>IF($I756="Secured",(E756*(VLOOKUP(F756,'Background data'!B$8:D$18,3,FALSE))*(365.25*1*10^-6)),0)</f>
        <v>8.6290312499999994E-2</v>
      </c>
      <c r="L756" s="4">
        <f>IF(I756="Secured",(E756*(VLOOKUP(F756,'Background data'!B$8:G$18,4,FALSE))*(365.25*1*10^-6)),0)</f>
        <v>3.8830640624999994E-3</v>
      </c>
      <c r="M756" s="4">
        <f>IF(I756="Secured",(E756*(VLOOKUP(F756,'Background data'!B$8:H$18,5,FALSE))*(365.25*1*10^-6)),0)</f>
        <v>0.15532256249999998</v>
      </c>
    </row>
    <row r="757" spans="1:13" x14ac:dyDescent="0.3">
      <c r="A757" s="2" t="s">
        <v>1005</v>
      </c>
      <c r="B757" s="2" t="s">
        <v>205</v>
      </c>
      <c r="C757" s="3">
        <v>45412</v>
      </c>
      <c r="D757" s="2" t="s">
        <v>5</v>
      </c>
      <c r="E757" s="2">
        <f>VLOOKUP(D757,'Background data'!B$2:E$5,4,FALSE)</f>
        <v>64.8</v>
      </c>
      <c r="F757" s="2" t="s">
        <v>11</v>
      </c>
      <c r="G757" s="10">
        <v>45770</v>
      </c>
      <c r="H757" s="3" t="s">
        <v>389</v>
      </c>
      <c r="I757" s="2" t="str">
        <f t="shared" si="18"/>
        <v>Secured</v>
      </c>
      <c r="J757" s="4">
        <f>IF($I757="Secured",(E757*(VLOOKUP(F757,'Background data'!B$8:D$18,2,FALSE))*(365.25*1*10^-6)),0)</f>
        <v>1.0650689999999999E-2</v>
      </c>
      <c r="K757" s="4">
        <f>IF($I757="Secured",(E757*(VLOOKUP(F757,'Background data'!B$8:D$18,3,FALSE))*(365.25*1*10^-6)),0)</f>
        <v>0.11834099999999999</v>
      </c>
      <c r="L757" s="4">
        <f>IF(I757="Secured",(E757*(VLOOKUP(F757,'Background data'!B$8:G$18,4,FALSE))*(365.25*1*10^-6)),0)</f>
        <v>5.3253449999999996E-3</v>
      </c>
      <c r="M757" s="4">
        <f>IF(I757="Secured",(E757*(VLOOKUP(F757,'Background data'!B$8:H$18,5,FALSE))*(365.25*1*10^-6)),0)</f>
        <v>0.21301379999999995</v>
      </c>
    </row>
    <row r="758" spans="1:13" x14ac:dyDescent="0.3">
      <c r="A758" s="2" t="s">
        <v>1006</v>
      </c>
      <c r="B758" s="2" t="s">
        <v>205</v>
      </c>
      <c r="C758" s="3">
        <v>45428</v>
      </c>
      <c r="D758" s="2" t="s">
        <v>5</v>
      </c>
      <c r="E758" s="2">
        <f>VLOOKUP(D758,'Background data'!B$2:E$5,4,FALSE)</f>
        <v>64.8</v>
      </c>
      <c r="F758" s="2" t="s">
        <v>11</v>
      </c>
      <c r="G758" s="10">
        <v>45770</v>
      </c>
      <c r="H758" s="3" t="s">
        <v>389</v>
      </c>
      <c r="I758" s="2" t="str">
        <f t="shared" si="18"/>
        <v>Secured</v>
      </c>
      <c r="J758" s="4">
        <f>IF($I758="Secured",(E758*(VLOOKUP(F758,'Background data'!B$8:D$18,2,FALSE))*(365.25*1*10^-6)),0)</f>
        <v>1.0650689999999999E-2</v>
      </c>
      <c r="K758" s="4">
        <f>IF($I758="Secured",(E758*(VLOOKUP(F758,'Background data'!B$8:D$18,3,FALSE))*(365.25*1*10^-6)),0)</f>
        <v>0.11834099999999999</v>
      </c>
      <c r="L758" s="4">
        <f>IF(I758="Secured",(E758*(VLOOKUP(F758,'Background data'!B$8:G$18,4,FALSE))*(365.25*1*10^-6)),0)</f>
        <v>5.3253449999999996E-3</v>
      </c>
      <c r="M758" s="4">
        <f>IF(I758="Secured",(E758*(VLOOKUP(F758,'Background data'!B$8:H$18,5,FALSE))*(365.25*1*10^-6)),0)</f>
        <v>0.21301379999999995</v>
      </c>
    </row>
    <row r="759" spans="1:13" x14ac:dyDescent="0.3">
      <c r="A759" s="2" t="s">
        <v>1345</v>
      </c>
      <c r="B759" s="2" t="s">
        <v>206</v>
      </c>
      <c r="C759" s="3">
        <v>45442</v>
      </c>
      <c r="D759" s="2" t="s">
        <v>5</v>
      </c>
      <c r="E759" s="2">
        <f>VLOOKUP(D759,'Background data'!B$2:E$5,4,FALSE)</f>
        <v>64.8</v>
      </c>
      <c r="F759" s="2" t="s">
        <v>11</v>
      </c>
      <c r="G759" s="10">
        <v>45770</v>
      </c>
      <c r="H759" s="3" t="s">
        <v>389</v>
      </c>
      <c r="I759" s="2" t="str">
        <f t="shared" si="18"/>
        <v>Secured</v>
      </c>
      <c r="J759" s="4">
        <f>IF($I759="Secured",(E759*(VLOOKUP(F759,'Background data'!B$8:D$18,2,FALSE))*(365.25*1*10^-6)),0)</f>
        <v>1.0650689999999999E-2</v>
      </c>
      <c r="K759" s="4">
        <f>IF($I759="Secured",(E759*(VLOOKUP(F759,'Background data'!B$8:D$18,3,FALSE))*(365.25*1*10^-6)),0)</f>
        <v>0.11834099999999999</v>
      </c>
      <c r="L759" s="4">
        <f>IF(I759="Secured",(E759*(VLOOKUP(F759,'Background data'!B$8:G$18,4,FALSE))*(365.25*1*10^-6)),0)</f>
        <v>5.3253449999999996E-3</v>
      </c>
      <c r="M759" s="4">
        <f>IF(I759="Secured",(E759*(VLOOKUP(F759,'Background data'!B$8:H$18,5,FALSE))*(365.25*1*10^-6)),0)</f>
        <v>0.21301379999999995</v>
      </c>
    </row>
    <row r="760" spans="1:13" x14ac:dyDescent="0.3">
      <c r="A760" s="2" t="s">
        <v>1007</v>
      </c>
      <c r="B760" s="2" t="s">
        <v>206</v>
      </c>
      <c r="C760" s="3">
        <v>45421</v>
      </c>
      <c r="D760" s="2" t="s">
        <v>5</v>
      </c>
      <c r="E760" s="2">
        <f>VLOOKUP(D760,'Background data'!B$2:E$5,4,FALSE)</f>
        <v>64.8</v>
      </c>
      <c r="F760" s="2" t="s">
        <v>11</v>
      </c>
      <c r="G760" s="10">
        <v>45770</v>
      </c>
      <c r="H760" s="3" t="s">
        <v>389</v>
      </c>
      <c r="I760" s="2" t="str">
        <f t="shared" si="18"/>
        <v>Secured</v>
      </c>
      <c r="J760" s="4">
        <f>IF($I760="Secured",(E760*(VLOOKUP(F760,'Background data'!B$8:D$18,2,FALSE))*(365.25*1*10^-6)),0)</f>
        <v>1.0650689999999999E-2</v>
      </c>
      <c r="K760" s="4">
        <f>IF($I760="Secured",(E760*(VLOOKUP(F760,'Background data'!B$8:D$18,3,FALSE))*(365.25*1*10^-6)),0)</f>
        <v>0.11834099999999999</v>
      </c>
      <c r="L760" s="4">
        <f>IF(I760="Secured",(E760*(VLOOKUP(F760,'Background data'!B$8:G$18,4,FALSE))*(365.25*1*10^-6)),0)</f>
        <v>5.3253449999999996E-3</v>
      </c>
      <c r="M760" s="4">
        <f>IF(I760="Secured",(E760*(VLOOKUP(F760,'Background data'!B$8:H$18,5,FALSE))*(365.25*1*10^-6)),0)</f>
        <v>0.21301379999999995</v>
      </c>
    </row>
    <row r="761" spans="1:13" x14ac:dyDescent="0.3">
      <c r="A761" s="2" t="s">
        <v>1008</v>
      </c>
      <c r="B761" s="2" t="s">
        <v>206</v>
      </c>
      <c r="C761" s="3">
        <v>45413</v>
      </c>
      <c r="D761" s="2" t="s">
        <v>5</v>
      </c>
      <c r="E761" s="2">
        <f>VLOOKUP(D761,'Background data'!B$2:E$5,4,FALSE)</f>
        <v>64.8</v>
      </c>
      <c r="F761" s="2" t="s">
        <v>11</v>
      </c>
      <c r="G761" s="10">
        <v>45770</v>
      </c>
      <c r="H761" s="3" t="s">
        <v>389</v>
      </c>
      <c r="I761" s="2" t="str">
        <f t="shared" si="18"/>
        <v>Secured</v>
      </c>
      <c r="J761" s="4">
        <f>IF($I761="Secured",(E761*(VLOOKUP(F761,'Background data'!B$8:D$18,2,FALSE))*(365.25*1*10^-6)),0)</f>
        <v>1.0650689999999999E-2</v>
      </c>
      <c r="K761" s="4">
        <f>IF($I761="Secured",(E761*(VLOOKUP(F761,'Background data'!B$8:D$18,3,FALSE))*(365.25*1*10^-6)),0)</f>
        <v>0.11834099999999999</v>
      </c>
      <c r="L761" s="4">
        <f>IF(I761="Secured",(E761*(VLOOKUP(F761,'Background data'!B$8:G$18,4,FALSE))*(365.25*1*10^-6)),0)</f>
        <v>5.3253449999999996E-3</v>
      </c>
      <c r="M761" s="4">
        <f>IF(I761="Secured",(E761*(VLOOKUP(F761,'Background data'!B$8:H$18,5,FALSE))*(365.25*1*10^-6)),0)</f>
        <v>0.21301379999999995</v>
      </c>
    </row>
    <row r="762" spans="1:13" x14ac:dyDescent="0.3">
      <c r="A762" s="11" t="s">
        <v>1009</v>
      </c>
      <c r="B762" s="2" t="s">
        <v>207</v>
      </c>
      <c r="C762" s="12">
        <v>45408</v>
      </c>
      <c r="D762" s="2" t="s">
        <v>5</v>
      </c>
      <c r="E762" s="2">
        <f>VLOOKUP(D762,'Background data'!B$2:E$5,4,FALSE)</f>
        <v>64.8</v>
      </c>
      <c r="F762" s="2" t="s">
        <v>11</v>
      </c>
      <c r="G762" s="10">
        <v>45770</v>
      </c>
      <c r="H762" s="3" t="s">
        <v>389</v>
      </c>
      <c r="I762" s="2" t="str">
        <f t="shared" si="18"/>
        <v>Secured</v>
      </c>
      <c r="J762" s="4">
        <f>IF($I762="Secured",(E762*(VLOOKUP(F762,'Background data'!B$8:D$18,2,FALSE))*(365.25*1*10^-6)),0)</f>
        <v>1.0650689999999999E-2</v>
      </c>
      <c r="K762" s="4">
        <f>IF($I762="Secured",(E762*(VLOOKUP(F762,'Background data'!B$8:D$18,3,FALSE))*(365.25*1*10^-6)),0)</f>
        <v>0.11834099999999999</v>
      </c>
      <c r="L762" s="4">
        <f>IF(I762="Secured",(E762*(VLOOKUP(F762,'Background data'!B$8:G$18,4,FALSE))*(365.25*1*10^-6)),0)</f>
        <v>5.3253449999999996E-3</v>
      </c>
      <c r="M762" s="4">
        <f>IF(I762="Secured",(E762*(VLOOKUP(F762,'Background data'!B$8:H$18,5,FALSE))*(365.25*1*10^-6)),0)</f>
        <v>0.21301379999999995</v>
      </c>
    </row>
    <row r="763" spans="1:13" x14ac:dyDescent="0.3">
      <c r="A763" s="2" t="s">
        <v>1346</v>
      </c>
      <c r="B763" s="2" t="s">
        <v>208</v>
      </c>
      <c r="C763" s="3">
        <v>45429</v>
      </c>
      <c r="D763" s="2" t="s">
        <v>5</v>
      </c>
      <c r="E763" s="2">
        <f>VLOOKUP(D763,'Background data'!B$2:E$5,4,FALSE)</f>
        <v>64.8</v>
      </c>
      <c r="F763" s="2" t="s">
        <v>11</v>
      </c>
      <c r="G763" s="10">
        <v>45770</v>
      </c>
      <c r="H763" s="3" t="s">
        <v>389</v>
      </c>
      <c r="I763" s="2" t="str">
        <f t="shared" si="18"/>
        <v>Secured</v>
      </c>
      <c r="J763" s="4">
        <f>IF($I763="Secured",(E763*(VLOOKUP(F763,'Background data'!B$8:D$18,2,FALSE))*(365.25*1*10^-6)),0)</f>
        <v>1.0650689999999999E-2</v>
      </c>
      <c r="K763" s="4">
        <f>IF($I763="Secured",(E763*(VLOOKUP(F763,'Background data'!B$8:D$18,3,FALSE))*(365.25*1*10^-6)),0)</f>
        <v>0.11834099999999999</v>
      </c>
      <c r="L763" s="4">
        <f>IF(I763="Secured",(E763*(VLOOKUP(F763,'Background data'!B$8:G$18,4,FALSE))*(365.25*1*10^-6)),0)</f>
        <v>5.3253449999999996E-3</v>
      </c>
      <c r="M763" s="4">
        <f>IF(I763="Secured",(E763*(VLOOKUP(F763,'Background data'!B$8:H$18,5,FALSE))*(365.25*1*10^-6)),0)</f>
        <v>0.21301379999999995</v>
      </c>
    </row>
    <row r="764" spans="1:13" x14ac:dyDescent="0.3">
      <c r="A764" s="2" t="s">
        <v>1347</v>
      </c>
      <c r="B764" s="2" t="s">
        <v>208</v>
      </c>
      <c r="C764" s="3">
        <v>45433</v>
      </c>
      <c r="D764" s="2" t="s">
        <v>4</v>
      </c>
      <c r="E764" s="2">
        <f>VLOOKUP(D764,'Background data'!B$2:E$5,4,FALSE)</f>
        <v>47.25</v>
      </c>
      <c r="F764" s="2" t="s">
        <v>11</v>
      </c>
      <c r="G764" s="10">
        <v>45770</v>
      </c>
      <c r="H764" s="2" t="s">
        <v>392</v>
      </c>
      <c r="I764" s="2" t="str">
        <f t="shared" si="18"/>
        <v>Secured</v>
      </c>
      <c r="J764" s="4">
        <f>IF($I764="Secured",(E764*(VLOOKUP(F764,'Background data'!B$8:D$18,2,FALSE))*(365.25*1*10^-6)),0)</f>
        <v>7.7661281249999988E-3</v>
      </c>
      <c r="K764" s="4">
        <f>IF($I764="Secured",(E764*(VLOOKUP(F764,'Background data'!B$8:D$18,3,FALSE))*(365.25*1*10^-6)),0)</f>
        <v>8.6290312499999994E-2</v>
      </c>
      <c r="L764" s="4">
        <f>IF(I764="Secured",(E764*(VLOOKUP(F764,'Background data'!B$8:G$18,4,FALSE))*(365.25*1*10^-6)),0)</f>
        <v>3.8830640624999994E-3</v>
      </c>
      <c r="M764" s="4">
        <f>IF(I764="Secured",(E764*(VLOOKUP(F764,'Background data'!B$8:H$18,5,FALSE))*(365.25*1*10^-6)),0)</f>
        <v>0.15532256249999998</v>
      </c>
    </row>
    <row r="765" spans="1:13" x14ac:dyDescent="0.3">
      <c r="A765" s="2" t="s">
        <v>1348</v>
      </c>
      <c r="B765" s="2" t="s">
        <v>208</v>
      </c>
      <c r="C765" s="3">
        <v>45434</v>
      </c>
      <c r="D765" s="2" t="s">
        <v>4</v>
      </c>
      <c r="E765" s="2">
        <f>VLOOKUP(D765,'Background data'!B$2:E$5,4,FALSE)</f>
        <v>47.25</v>
      </c>
      <c r="F765" s="2" t="s">
        <v>11</v>
      </c>
      <c r="G765" s="10">
        <v>45770</v>
      </c>
      <c r="H765" s="2" t="s">
        <v>392</v>
      </c>
      <c r="I765" s="2" t="str">
        <f t="shared" si="18"/>
        <v>Secured</v>
      </c>
      <c r="J765" s="4">
        <f>IF($I765="Secured",(E765*(VLOOKUP(F765,'Background data'!B$8:D$18,2,FALSE))*(365.25*1*10^-6)),0)</f>
        <v>7.7661281249999988E-3</v>
      </c>
      <c r="K765" s="4">
        <f>IF($I765="Secured",(E765*(VLOOKUP(F765,'Background data'!B$8:D$18,3,FALSE))*(365.25*1*10^-6)),0)</f>
        <v>8.6290312499999994E-2</v>
      </c>
      <c r="L765" s="4">
        <f>IF(I765="Secured",(E765*(VLOOKUP(F765,'Background data'!B$8:G$18,4,FALSE))*(365.25*1*10^-6)),0)</f>
        <v>3.8830640624999994E-3</v>
      </c>
      <c r="M765" s="4">
        <f>IF(I765="Secured",(E765*(VLOOKUP(F765,'Background data'!B$8:H$18,5,FALSE))*(365.25*1*10^-6)),0)</f>
        <v>0.15532256249999998</v>
      </c>
    </row>
    <row r="766" spans="1:13" x14ac:dyDescent="0.3">
      <c r="A766" s="2" t="s">
        <v>1349</v>
      </c>
      <c r="B766" s="2" t="s">
        <v>208</v>
      </c>
      <c r="C766" s="3">
        <v>45432</v>
      </c>
      <c r="D766" s="2" t="s">
        <v>4</v>
      </c>
      <c r="E766" s="2">
        <f>VLOOKUP(D766,'Background data'!B$2:E$5,4,FALSE)</f>
        <v>47.25</v>
      </c>
      <c r="F766" s="2" t="s">
        <v>11</v>
      </c>
      <c r="G766" s="10">
        <v>45770</v>
      </c>
      <c r="H766" s="2" t="s">
        <v>392</v>
      </c>
      <c r="I766" s="2" t="str">
        <f t="shared" si="18"/>
        <v>Secured</v>
      </c>
      <c r="J766" s="4">
        <f>IF($I766="Secured",(E766*(VLOOKUP(F766,'Background data'!B$8:D$18,2,FALSE))*(365.25*1*10^-6)),0)</f>
        <v>7.7661281249999988E-3</v>
      </c>
      <c r="K766" s="4">
        <f>IF($I766="Secured",(E766*(VLOOKUP(F766,'Background data'!B$8:D$18,3,FALSE))*(365.25*1*10^-6)),0)</f>
        <v>8.6290312499999994E-2</v>
      </c>
      <c r="L766" s="4">
        <f>IF(I766="Secured",(E766*(VLOOKUP(F766,'Background data'!B$8:G$18,4,FALSE))*(365.25*1*10^-6)),0)</f>
        <v>3.8830640624999994E-3</v>
      </c>
      <c r="M766" s="4">
        <f>IF(I766="Secured",(E766*(VLOOKUP(F766,'Background data'!B$8:H$18,5,FALSE))*(365.25*1*10^-6)),0)</f>
        <v>0.15532256249999998</v>
      </c>
    </row>
    <row r="767" spans="1:13" x14ac:dyDescent="0.3">
      <c r="A767" s="2" t="s">
        <v>1350</v>
      </c>
      <c r="B767" s="2" t="s">
        <v>208</v>
      </c>
      <c r="C767" s="3">
        <v>45432</v>
      </c>
      <c r="D767" s="2" t="s">
        <v>5</v>
      </c>
      <c r="E767" s="2">
        <f>VLOOKUP(D767,'Background data'!B$2:E$5,4,FALSE)</f>
        <v>64.8</v>
      </c>
      <c r="F767" s="2" t="s">
        <v>11</v>
      </c>
      <c r="G767" s="10">
        <v>45770</v>
      </c>
      <c r="H767" s="3" t="s">
        <v>389</v>
      </c>
      <c r="I767" s="2" t="str">
        <f t="shared" si="18"/>
        <v>Secured</v>
      </c>
      <c r="J767" s="4">
        <f>IF($I767="Secured",(E767*(VLOOKUP(F767,'Background data'!B$8:D$18,2,FALSE))*(365.25*1*10^-6)),0)</f>
        <v>1.0650689999999999E-2</v>
      </c>
      <c r="K767" s="4">
        <f>IF($I767="Secured",(E767*(VLOOKUP(F767,'Background data'!B$8:D$18,3,FALSE))*(365.25*1*10^-6)),0)</f>
        <v>0.11834099999999999</v>
      </c>
      <c r="L767" s="4">
        <f>IF(I767="Secured",(E767*(VLOOKUP(F767,'Background data'!B$8:G$18,4,FALSE))*(365.25*1*10^-6)),0)</f>
        <v>5.3253449999999996E-3</v>
      </c>
      <c r="M767" s="4">
        <f>IF(I767="Secured",(E767*(VLOOKUP(F767,'Background data'!B$8:H$18,5,FALSE))*(365.25*1*10^-6)),0)</f>
        <v>0.21301379999999995</v>
      </c>
    </row>
    <row r="768" spans="1:13" x14ac:dyDescent="0.3">
      <c r="A768" s="2" t="s">
        <v>1351</v>
      </c>
      <c r="B768" s="2" t="s">
        <v>208</v>
      </c>
      <c r="C768" s="3">
        <v>45434</v>
      </c>
      <c r="D768" s="2" t="s">
        <v>5</v>
      </c>
      <c r="E768" s="2">
        <f>VLOOKUP(D768,'Background data'!B$2:E$5,4,FALSE)</f>
        <v>64.8</v>
      </c>
      <c r="F768" s="2" t="s">
        <v>11</v>
      </c>
      <c r="G768" s="10">
        <v>45770</v>
      </c>
      <c r="H768" s="3" t="s">
        <v>389</v>
      </c>
      <c r="I768" s="2" t="str">
        <f t="shared" si="18"/>
        <v>Secured</v>
      </c>
      <c r="J768" s="4">
        <f>IF($I768="Secured",(E768*(VLOOKUP(F768,'Background data'!B$8:D$18,2,FALSE))*(365.25*1*10^-6)),0)</f>
        <v>1.0650689999999999E-2</v>
      </c>
      <c r="K768" s="4">
        <f>IF($I768="Secured",(E768*(VLOOKUP(F768,'Background data'!B$8:D$18,3,FALSE))*(365.25*1*10^-6)),0)</f>
        <v>0.11834099999999999</v>
      </c>
      <c r="L768" s="4">
        <f>IF(I768="Secured",(E768*(VLOOKUP(F768,'Background data'!B$8:G$18,4,FALSE))*(365.25*1*10^-6)),0)</f>
        <v>5.3253449999999996E-3</v>
      </c>
      <c r="M768" s="4">
        <f>IF(I768="Secured",(E768*(VLOOKUP(F768,'Background data'!B$8:H$18,5,FALSE))*(365.25*1*10^-6)),0)</f>
        <v>0.21301379999999995</v>
      </c>
    </row>
    <row r="769" spans="1:13" x14ac:dyDescent="0.3">
      <c r="A769" s="2" t="s">
        <v>1352</v>
      </c>
      <c r="B769" s="2" t="s">
        <v>208</v>
      </c>
      <c r="C769" s="17">
        <v>45484</v>
      </c>
      <c r="D769" s="2" t="s">
        <v>5</v>
      </c>
      <c r="E769" s="2">
        <f>VLOOKUP(D769,'Background data'!B$2:E$5,4,FALSE)</f>
        <v>64.8</v>
      </c>
      <c r="F769" s="2" t="s">
        <v>11</v>
      </c>
      <c r="G769" s="10">
        <v>45770</v>
      </c>
      <c r="H769" s="3" t="s">
        <v>389</v>
      </c>
      <c r="I769" s="2" t="str">
        <f t="shared" si="18"/>
        <v>Secured</v>
      </c>
      <c r="J769" s="4">
        <f>IF($I769="Secured",(E769*(VLOOKUP(F769,'Background data'!B$8:D$18,2,FALSE))*(365.25*1*10^-6)),0)</f>
        <v>1.0650689999999999E-2</v>
      </c>
      <c r="K769" s="4">
        <f>IF($I769="Secured",(E769*(VLOOKUP(F769,'Background data'!B$8:D$18,3,FALSE))*(365.25*1*10^-6)),0)</f>
        <v>0.11834099999999999</v>
      </c>
      <c r="L769" s="4">
        <f>IF(I769="Secured",(E769*(VLOOKUP(F769,'Background data'!B$8:G$18,4,FALSE))*(365.25*1*10^-6)),0)</f>
        <v>5.3253449999999996E-3</v>
      </c>
      <c r="M769" s="4">
        <f>IF(I769="Secured",(E769*(VLOOKUP(F769,'Background data'!B$8:H$18,5,FALSE))*(365.25*1*10^-6)),0)</f>
        <v>0.21301379999999995</v>
      </c>
    </row>
    <row r="770" spans="1:13" x14ac:dyDescent="0.3">
      <c r="A770" s="2" t="s">
        <v>1353</v>
      </c>
      <c r="B770" s="2" t="s">
        <v>208</v>
      </c>
      <c r="C770" s="3">
        <v>45435</v>
      </c>
      <c r="D770" s="2" t="s">
        <v>4</v>
      </c>
      <c r="E770" s="2">
        <f>VLOOKUP(D770,'Background data'!B$2:E$5,4,FALSE)</f>
        <v>47.25</v>
      </c>
      <c r="F770" s="2" t="s">
        <v>11</v>
      </c>
      <c r="G770" s="10">
        <v>45770</v>
      </c>
      <c r="H770" s="2" t="s">
        <v>392</v>
      </c>
      <c r="I770" s="2" t="str">
        <f t="shared" si="18"/>
        <v>Secured</v>
      </c>
      <c r="J770" s="4">
        <f>IF($I770="Secured",(E770*(VLOOKUP(F770,'Background data'!B$8:D$18,2,FALSE))*(365.25*1*10^-6)),0)</f>
        <v>7.7661281249999988E-3</v>
      </c>
      <c r="K770" s="4">
        <f>IF($I770="Secured",(E770*(VLOOKUP(F770,'Background data'!B$8:D$18,3,FALSE))*(365.25*1*10^-6)),0)</f>
        <v>8.6290312499999994E-2</v>
      </c>
      <c r="L770" s="4">
        <f>IF(I770="Secured",(E770*(VLOOKUP(F770,'Background data'!B$8:G$18,4,FALSE))*(365.25*1*10^-6)),0)</f>
        <v>3.8830640624999994E-3</v>
      </c>
      <c r="M770" s="4">
        <f>IF(I770="Secured",(E770*(VLOOKUP(F770,'Background data'!B$8:H$18,5,FALSE))*(365.25*1*10^-6)),0)</f>
        <v>0.15532256249999998</v>
      </c>
    </row>
    <row r="771" spans="1:13" x14ac:dyDescent="0.3">
      <c r="A771" s="2" t="s">
        <v>1354</v>
      </c>
      <c r="B771" s="2" t="s">
        <v>208</v>
      </c>
      <c r="C771" s="3">
        <v>45432</v>
      </c>
      <c r="D771" s="2" t="s">
        <v>4</v>
      </c>
      <c r="E771" s="2">
        <f>VLOOKUP(D771,'Background data'!B$2:E$5,4,FALSE)</f>
        <v>47.25</v>
      </c>
      <c r="F771" s="2" t="s">
        <v>11</v>
      </c>
      <c r="G771" s="10">
        <v>45770</v>
      </c>
      <c r="H771" s="2" t="s">
        <v>392</v>
      </c>
      <c r="I771" s="2" t="str">
        <f t="shared" si="18"/>
        <v>Secured</v>
      </c>
      <c r="J771" s="4">
        <f>IF($I771="Secured",(E771*(VLOOKUP(F771,'Background data'!B$8:D$18,2,FALSE))*(365.25*1*10^-6)),0)</f>
        <v>7.7661281249999988E-3</v>
      </c>
      <c r="K771" s="4">
        <f>IF($I771="Secured",(E771*(VLOOKUP(F771,'Background data'!B$8:D$18,3,FALSE))*(365.25*1*10^-6)),0)</f>
        <v>8.6290312499999994E-2</v>
      </c>
      <c r="L771" s="4">
        <f>IF(I771="Secured",(E771*(VLOOKUP(F771,'Background data'!B$8:G$18,4,FALSE))*(365.25*1*10^-6)),0)</f>
        <v>3.8830640624999994E-3</v>
      </c>
      <c r="M771" s="4">
        <f>IF(I771="Secured",(E771*(VLOOKUP(F771,'Background data'!B$8:H$18,5,FALSE))*(365.25*1*10^-6)),0)</f>
        <v>0.15532256249999998</v>
      </c>
    </row>
    <row r="772" spans="1:13" x14ac:dyDescent="0.3">
      <c r="A772" s="2" t="s">
        <v>1355</v>
      </c>
      <c r="B772" s="2" t="s">
        <v>208</v>
      </c>
      <c r="C772" s="3">
        <v>45429</v>
      </c>
      <c r="D772" s="2" t="s">
        <v>5</v>
      </c>
      <c r="E772" s="2">
        <f>VLOOKUP(D772,'Background data'!B$2:E$5,4,FALSE)</f>
        <v>64.8</v>
      </c>
      <c r="F772" s="2" t="s">
        <v>11</v>
      </c>
      <c r="G772" s="10">
        <v>45770</v>
      </c>
      <c r="H772" s="3" t="s">
        <v>389</v>
      </c>
      <c r="I772" s="2" t="str">
        <f t="shared" si="18"/>
        <v>Secured</v>
      </c>
      <c r="J772" s="4">
        <f>IF($I772="Secured",(E772*(VLOOKUP(F772,'Background data'!B$8:D$18,2,FALSE))*(365.25*1*10^-6)),0)</f>
        <v>1.0650689999999999E-2</v>
      </c>
      <c r="K772" s="4">
        <f>IF($I772="Secured",(E772*(VLOOKUP(F772,'Background data'!B$8:D$18,3,FALSE))*(365.25*1*10^-6)),0)</f>
        <v>0.11834099999999999</v>
      </c>
      <c r="L772" s="4">
        <f>IF(I772="Secured",(E772*(VLOOKUP(F772,'Background data'!B$8:G$18,4,FALSE))*(365.25*1*10^-6)),0)</f>
        <v>5.3253449999999996E-3</v>
      </c>
      <c r="M772" s="4">
        <f>IF(I772="Secured",(E772*(VLOOKUP(F772,'Background data'!B$8:H$18,5,FALSE))*(365.25*1*10^-6)),0)</f>
        <v>0.21301379999999995</v>
      </c>
    </row>
    <row r="773" spans="1:13" x14ac:dyDescent="0.3">
      <c r="A773" s="2" t="s">
        <v>1356</v>
      </c>
      <c r="B773" s="2" t="s">
        <v>208</v>
      </c>
      <c r="C773" s="3">
        <v>45434</v>
      </c>
      <c r="D773" s="2" t="s">
        <v>5</v>
      </c>
      <c r="E773" s="2">
        <f>VLOOKUP(D773,'Background data'!B$2:E$5,4,FALSE)</f>
        <v>64.8</v>
      </c>
      <c r="F773" s="2" t="s">
        <v>11</v>
      </c>
      <c r="G773" s="10">
        <v>45770</v>
      </c>
      <c r="H773" s="3" t="s">
        <v>389</v>
      </c>
      <c r="I773" s="2" t="str">
        <f t="shared" si="18"/>
        <v>Secured</v>
      </c>
      <c r="J773" s="4">
        <f>IF($I773="Secured",(E773*(VLOOKUP(F773,'Background data'!B$8:D$18,2,FALSE))*(365.25*1*10^-6)),0)</f>
        <v>1.0650689999999999E-2</v>
      </c>
      <c r="K773" s="4">
        <f>IF($I773="Secured",(E773*(VLOOKUP(F773,'Background data'!B$8:D$18,3,FALSE))*(365.25*1*10^-6)),0)</f>
        <v>0.11834099999999999</v>
      </c>
      <c r="L773" s="4">
        <f>IF(I773="Secured",(E773*(VLOOKUP(F773,'Background data'!B$8:G$18,4,FALSE))*(365.25*1*10^-6)),0)</f>
        <v>5.3253449999999996E-3</v>
      </c>
      <c r="M773" s="4">
        <f>IF(I773="Secured",(E773*(VLOOKUP(F773,'Background data'!B$8:H$18,5,FALSE))*(365.25*1*10^-6)),0)</f>
        <v>0.21301379999999995</v>
      </c>
    </row>
    <row r="774" spans="1:13" x14ac:dyDescent="0.3">
      <c r="A774" s="2" t="s">
        <v>1357</v>
      </c>
      <c r="B774" s="2" t="s">
        <v>208</v>
      </c>
      <c r="C774" s="3">
        <v>45432</v>
      </c>
      <c r="D774" s="2" t="s">
        <v>4</v>
      </c>
      <c r="E774" s="2">
        <f>VLOOKUP(D774,'Background data'!B$2:E$5,4,FALSE)</f>
        <v>47.25</v>
      </c>
      <c r="F774" s="2" t="s">
        <v>11</v>
      </c>
      <c r="G774" s="10">
        <v>45770</v>
      </c>
      <c r="H774" s="2" t="s">
        <v>392</v>
      </c>
      <c r="I774" s="2" t="str">
        <f t="shared" ref="I774:I816" si="19">IF(G774="","Not secured","Secured")</f>
        <v>Secured</v>
      </c>
      <c r="J774" s="4">
        <f>IF($I774="Secured",(E774*(VLOOKUP(F774,'Background data'!B$8:D$18,2,FALSE))*(365.25*1*10^-6)),0)</f>
        <v>7.7661281249999988E-3</v>
      </c>
      <c r="K774" s="4">
        <f>IF($I774="Secured",(E774*(VLOOKUP(F774,'Background data'!B$8:D$18,3,FALSE))*(365.25*1*10^-6)),0)</f>
        <v>8.6290312499999994E-2</v>
      </c>
      <c r="L774" s="4">
        <f>IF(I774="Secured",(E774*(VLOOKUP(F774,'Background data'!B$8:G$18,4,FALSE))*(365.25*1*10^-6)),0)</f>
        <v>3.8830640624999994E-3</v>
      </c>
      <c r="M774" s="4">
        <f>IF(I774="Secured",(E774*(VLOOKUP(F774,'Background data'!B$8:H$18,5,FALSE))*(365.25*1*10^-6)),0)</f>
        <v>0.15532256249999998</v>
      </c>
    </row>
    <row r="775" spans="1:13" x14ac:dyDescent="0.3">
      <c r="A775" s="2" t="s">
        <v>1358</v>
      </c>
      <c r="B775" s="2" t="s">
        <v>208</v>
      </c>
      <c r="C775" s="3">
        <v>45434</v>
      </c>
      <c r="D775" s="2" t="s">
        <v>4</v>
      </c>
      <c r="E775" s="2">
        <f>VLOOKUP(D775,'Background data'!B$2:E$5,4,FALSE)</f>
        <v>47.25</v>
      </c>
      <c r="F775" s="2" t="s">
        <v>11</v>
      </c>
      <c r="G775" s="10">
        <v>45770</v>
      </c>
      <c r="H775" s="2" t="s">
        <v>392</v>
      </c>
      <c r="I775" s="2" t="str">
        <f t="shared" si="19"/>
        <v>Secured</v>
      </c>
      <c r="J775" s="4">
        <f>IF($I775="Secured",(E775*(VLOOKUP(F775,'Background data'!B$8:D$18,2,FALSE))*(365.25*1*10^-6)),0)</f>
        <v>7.7661281249999988E-3</v>
      </c>
      <c r="K775" s="4">
        <f>IF($I775="Secured",(E775*(VLOOKUP(F775,'Background data'!B$8:D$18,3,FALSE))*(365.25*1*10^-6)),0)</f>
        <v>8.6290312499999994E-2</v>
      </c>
      <c r="L775" s="4">
        <f>IF(I775="Secured",(E775*(VLOOKUP(F775,'Background data'!B$8:G$18,4,FALSE))*(365.25*1*10^-6)),0)</f>
        <v>3.8830640624999994E-3</v>
      </c>
      <c r="M775" s="4">
        <f>IF(I775="Secured",(E775*(VLOOKUP(F775,'Background data'!B$8:H$18,5,FALSE))*(365.25*1*10^-6)),0)</f>
        <v>0.15532256249999998</v>
      </c>
    </row>
    <row r="776" spans="1:13" x14ac:dyDescent="0.3">
      <c r="A776" s="2" t="s">
        <v>1359</v>
      </c>
      <c r="B776" s="2" t="s">
        <v>208</v>
      </c>
      <c r="C776" s="17">
        <v>45455</v>
      </c>
      <c r="D776" s="2" t="s">
        <v>4</v>
      </c>
      <c r="E776" s="2">
        <f>VLOOKUP(D776,'Background data'!B$2:E$5,4,FALSE)</f>
        <v>47.25</v>
      </c>
      <c r="F776" s="2" t="s">
        <v>11</v>
      </c>
      <c r="G776" s="10">
        <v>45770</v>
      </c>
      <c r="H776" s="2" t="s">
        <v>392</v>
      </c>
      <c r="I776" s="2" t="str">
        <f t="shared" si="19"/>
        <v>Secured</v>
      </c>
      <c r="J776" s="4">
        <f>IF($I776="Secured",(E776*(VLOOKUP(F776,'Background data'!B$8:D$18,2,FALSE))*(365.25*1*10^-6)),0)</f>
        <v>7.7661281249999988E-3</v>
      </c>
      <c r="K776" s="4">
        <f>IF($I776="Secured",(E776*(VLOOKUP(F776,'Background data'!B$8:D$18,3,FALSE))*(365.25*1*10^-6)),0)</f>
        <v>8.6290312499999994E-2</v>
      </c>
      <c r="L776" s="4">
        <f>IF(I776="Secured",(E776*(VLOOKUP(F776,'Background data'!B$8:G$18,4,FALSE))*(365.25*1*10^-6)),0)</f>
        <v>3.8830640624999994E-3</v>
      </c>
      <c r="M776" s="4">
        <f>IF(I776="Secured",(E776*(VLOOKUP(F776,'Background data'!B$8:H$18,5,FALSE))*(365.25*1*10^-6)),0)</f>
        <v>0.15532256249999998</v>
      </c>
    </row>
    <row r="777" spans="1:13" x14ac:dyDescent="0.3">
      <c r="A777" s="2" t="s">
        <v>1360</v>
      </c>
      <c r="B777" s="2" t="s">
        <v>208</v>
      </c>
      <c r="C777" s="17">
        <v>45478</v>
      </c>
      <c r="D777" s="2" t="s">
        <v>5</v>
      </c>
      <c r="E777" s="2">
        <f>VLOOKUP(D777,'Background data'!B$2:E$5,4,FALSE)</f>
        <v>64.8</v>
      </c>
      <c r="F777" s="2" t="s">
        <v>11</v>
      </c>
      <c r="G777" s="10">
        <v>45770</v>
      </c>
      <c r="H777" s="3" t="s">
        <v>389</v>
      </c>
      <c r="I777" s="2" t="str">
        <f t="shared" si="19"/>
        <v>Secured</v>
      </c>
      <c r="J777" s="4">
        <f>IF($I777="Secured",(E777*(VLOOKUP(F777,'Background data'!B$8:D$18,2,FALSE))*(365.25*1*10^-6)),0)</f>
        <v>1.0650689999999999E-2</v>
      </c>
      <c r="K777" s="4">
        <f>IF($I777="Secured",(E777*(VLOOKUP(F777,'Background data'!B$8:D$18,3,FALSE))*(365.25*1*10^-6)),0)</f>
        <v>0.11834099999999999</v>
      </c>
      <c r="L777" s="4">
        <f>IF(I777="Secured",(E777*(VLOOKUP(F777,'Background data'!B$8:G$18,4,FALSE))*(365.25*1*10^-6)),0)</f>
        <v>5.3253449999999996E-3</v>
      </c>
      <c r="M777" s="4">
        <f>IF(I777="Secured",(E777*(VLOOKUP(F777,'Background data'!B$8:H$18,5,FALSE))*(365.25*1*10^-6)),0)</f>
        <v>0.21301379999999995</v>
      </c>
    </row>
    <row r="778" spans="1:13" x14ac:dyDescent="0.3">
      <c r="A778" s="2" t="s">
        <v>1361</v>
      </c>
      <c r="B778" s="2" t="s">
        <v>208</v>
      </c>
      <c r="C778" s="3">
        <v>45434</v>
      </c>
      <c r="D778" s="2" t="s">
        <v>4</v>
      </c>
      <c r="E778" s="2">
        <f>VLOOKUP(D778,'Background data'!B$2:E$5,4,FALSE)</f>
        <v>47.25</v>
      </c>
      <c r="F778" s="2" t="s">
        <v>11</v>
      </c>
      <c r="G778" s="10">
        <v>45770</v>
      </c>
      <c r="H778" s="2" t="s">
        <v>392</v>
      </c>
      <c r="I778" s="2" t="str">
        <f t="shared" si="19"/>
        <v>Secured</v>
      </c>
      <c r="J778" s="4">
        <f>IF($I778="Secured",(E778*(VLOOKUP(F778,'Background data'!B$8:D$18,2,FALSE))*(365.25*1*10^-6)),0)</f>
        <v>7.7661281249999988E-3</v>
      </c>
      <c r="K778" s="4">
        <f>IF($I778="Secured",(E778*(VLOOKUP(F778,'Background data'!B$8:D$18,3,FALSE))*(365.25*1*10^-6)),0)</f>
        <v>8.6290312499999994E-2</v>
      </c>
      <c r="L778" s="4">
        <f>IF(I778="Secured",(E778*(VLOOKUP(F778,'Background data'!B$8:G$18,4,FALSE))*(365.25*1*10^-6)),0)</f>
        <v>3.8830640624999994E-3</v>
      </c>
      <c r="M778" s="4">
        <f>IF(I778="Secured",(E778*(VLOOKUP(F778,'Background data'!B$8:H$18,5,FALSE))*(365.25*1*10^-6)),0)</f>
        <v>0.15532256249999998</v>
      </c>
    </row>
    <row r="779" spans="1:13" x14ac:dyDescent="0.3">
      <c r="A779" s="2" t="s">
        <v>1362</v>
      </c>
      <c r="B779" s="2" t="s">
        <v>208</v>
      </c>
      <c r="C779" s="3">
        <v>45433</v>
      </c>
      <c r="D779" s="2" t="s">
        <v>4</v>
      </c>
      <c r="E779" s="2">
        <f>VLOOKUP(D779,'Background data'!B$2:E$5,4,FALSE)</f>
        <v>47.25</v>
      </c>
      <c r="F779" s="2" t="s">
        <v>11</v>
      </c>
      <c r="G779" s="10">
        <v>45770</v>
      </c>
      <c r="H779" s="2" t="s">
        <v>392</v>
      </c>
      <c r="I779" s="2" t="str">
        <f t="shared" si="19"/>
        <v>Secured</v>
      </c>
      <c r="J779" s="4">
        <f>IF($I779="Secured",(E779*(VLOOKUP(F779,'Background data'!B$8:D$18,2,FALSE))*(365.25*1*10^-6)),0)</f>
        <v>7.7661281249999988E-3</v>
      </c>
      <c r="K779" s="4">
        <f>IF($I779="Secured",(E779*(VLOOKUP(F779,'Background data'!B$8:D$18,3,FALSE))*(365.25*1*10^-6)),0)</f>
        <v>8.6290312499999994E-2</v>
      </c>
      <c r="L779" s="4">
        <f>IF(I779="Secured",(E779*(VLOOKUP(F779,'Background data'!B$8:G$18,4,FALSE))*(365.25*1*10^-6)),0)</f>
        <v>3.8830640624999994E-3</v>
      </c>
      <c r="M779" s="4">
        <f>IF(I779="Secured",(E779*(VLOOKUP(F779,'Background data'!B$8:H$18,5,FALSE))*(365.25*1*10^-6)),0)</f>
        <v>0.15532256249999998</v>
      </c>
    </row>
    <row r="780" spans="1:13" x14ac:dyDescent="0.3">
      <c r="A780" s="2" t="s">
        <v>1363</v>
      </c>
      <c r="B780" s="2" t="s">
        <v>209</v>
      </c>
      <c r="C780" s="3">
        <v>45435</v>
      </c>
      <c r="D780" s="2" t="s">
        <v>5</v>
      </c>
      <c r="E780" s="2">
        <f>VLOOKUP(D780,'Background data'!B$2:E$5,4,FALSE)</f>
        <v>64.8</v>
      </c>
      <c r="F780" s="2" t="s">
        <v>11</v>
      </c>
      <c r="G780" s="10">
        <v>45770</v>
      </c>
      <c r="H780" s="3" t="s">
        <v>389</v>
      </c>
      <c r="I780" s="2" t="str">
        <f t="shared" si="19"/>
        <v>Secured</v>
      </c>
      <c r="J780" s="4">
        <f>IF($I780="Secured",(E780*(VLOOKUP(F780,'Background data'!B$8:D$18,2,FALSE))*(365.25*1*10^-6)),0)</f>
        <v>1.0650689999999999E-2</v>
      </c>
      <c r="K780" s="4">
        <f>IF($I780="Secured",(E780*(VLOOKUP(F780,'Background data'!B$8:D$18,3,FALSE))*(365.25*1*10^-6)),0)</f>
        <v>0.11834099999999999</v>
      </c>
      <c r="L780" s="4">
        <f>IF(I780="Secured",(E780*(VLOOKUP(F780,'Background data'!B$8:G$18,4,FALSE))*(365.25*1*10^-6)),0)</f>
        <v>5.3253449999999996E-3</v>
      </c>
      <c r="M780" s="4">
        <f>IF(I780="Secured",(E780*(VLOOKUP(F780,'Background data'!B$8:H$18,5,FALSE))*(365.25*1*10^-6)),0)</f>
        <v>0.21301379999999995</v>
      </c>
    </row>
    <row r="781" spans="1:13" x14ac:dyDescent="0.3">
      <c r="A781" s="2" t="s">
        <v>1364</v>
      </c>
      <c r="B781" s="2" t="s">
        <v>209</v>
      </c>
      <c r="C781" s="3">
        <v>45441</v>
      </c>
      <c r="D781" s="2" t="s">
        <v>5</v>
      </c>
      <c r="E781" s="2">
        <f>VLOOKUP(D781,'Background data'!B$2:E$5,4,FALSE)</f>
        <v>64.8</v>
      </c>
      <c r="F781" s="2" t="s">
        <v>11</v>
      </c>
      <c r="G781" s="10">
        <v>45770</v>
      </c>
      <c r="H781" s="3" t="s">
        <v>389</v>
      </c>
      <c r="I781" s="2" t="str">
        <f t="shared" si="19"/>
        <v>Secured</v>
      </c>
      <c r="J781" s="4">
        <f>IF($I781="Secured",(E781*(VLOOKUP(F781,'Background data'!B$8:D$18,2,FALSE))*(365.25*1*10^-6)),0)</f>
        <v>1.0650689999999999E-2</v>
      </c>
      <c r="K781" s="4">
        <f>IF($I781="Secured",(E781*(VLOOKUP(F781,'Background data'!B$8:D$18,3,FALSE))*(365.25*1*10^-6)),0)</f>
        <v>0.11834099999999999</v>
      </c>
      <c r="L781" s="4">
        <f>IF(I781="Secured",(E781*(VLOOKUP(F781,'Background data'!B$8:G$18,4,FALSE))*(365.25*1*10^-6)),0)</f>
        <v>5.3253449999999996E-3</v>
      </c>
      <c r="M781" s="4">
        <f>IF(I781="Secured",(E781*(VLOOKUP(F781,'Background data'!B$8:H$18,5,FALSE))*(365.25*1*10^-6)),0)</f>
        <v>0.21301379999999995</v>
      </c>
    </row>
    <row r="782" spans="1:13" x14ac:dyDescent="0.3">
      <c r="A782" s="2" t="s">
        <v>1365</v>
      </c>
      <c r="B782" s="2" t="s">
        <v>209</v>
      </c>
      <c r="C782" s="3">
        <v>45442</v>
      </c>
      <c r="D782" s="2" t="s">
        <v>5</v>
      </c>
      <c r="E782" s="2">
        <f>VLOOKUP(D782,'Background data'!B$2:E$5,4,FALSE)</f>
        <v>64.8</v>
      </c>
      <c r="F782" s="2" t="s">
        <v>11</v>
      </c>
      <c r="G782" s="10">
        <v>45770</v>
      </c>
      <c r="H782" s="3" t="s">
        <v>389</v>
      </c>
      <c r="I782" s="2" t="str">
        <f t="shared" si="19"/>
        <v>Secured</v>
      </c>
      <c r="J782" s="4">
        <f>IF($I782="Secured",(E782*(VLOOKUP(F782,'Background data'!B$8:D$18,2,FALSE))*(365.25*1*10^-6)),0)</f>
        <v>1.0650689999999999E-2</v>
      </c>
      <c r="K782" s="4">
        <f>IF($I782="Secured",(E782*(VLOOKUP(F782,'Background data'!B$8:D$18,3,FALSE))*(365.25*1*10^-6)),0)</f>
        <v>0.11834099999999999</v>
      </c>
      <c r="L782" s="4">
        <f>IF(I782="Secured",(E782*(VLOOKUP(F782,'Background data'!B$8:G$18,4,FALSE))*(365.25*1*10^-6)),0)</f>
        <v>5.3253449999999996E-3</v>
      </c>
      <c r="M782" s="4">
        <f>IF(I782="Secured",(E782*(VLOOKUP(F782,'Background data'!B$8:H$18,5,FALSE))*(365.25*1*10^-6)),0)</f>
        <v>0.21301379999999995</v>
      </c>
    </row>
    <row r="783" spans="1:13" x14ac:dyDescent="0.3">
      <c r="A783" s="2" t="s">
        <v>1366</v>
      </c>
      <c r="B783" s="2" t="s">
        <v>209</v>
      </c>
      <c r="C783" s="3">
        <v>45435</v>
      </c>
      <c r="D783" s="2" t="s">
        <v>5</v>
      </c>
      <c r="E783" s="2">
        <f>VLOOKUP(D783,'Background data'!B$2:E$5,4,FALSE)</f>
        <v>64.8</v>
      </c>
      <c r="F783" s="2" t="s">
        <v>11</v>
      </c>
      <c r="G783" s="10">
        <v>45770</v>
      </c>
      <c r="H783" s="3" t="s">
        <v>389</v>
      </c>
      <c r="I783" s="2" t="str">
        <f t="shared" si="19"/>
        <v>Secured</v>
      </c>
      <c r="J783" s="4">
        <f>IF($I783="Secured",(E783*(VLOOKUP(F783,'Background data'!B$8:D$18,2,FALSE))*(365.25*1*10^-6)),0)</f>
        <v>1.0650689999999999E-2</v>
      </c>
      <c r="K783" s="4">
        <f>IF($I783="Secured",(E783*(VLOOKUP(F783,'Background data'!B$8:D$18,3,FALSE))*(365.25*1*10^-6)),0)</f>
        <v>0.11834099999999999</v>
      </c>
      <c r="L783" s="4">
        <f>IF(I783="Secured",(E783*(VLOOKUP(F783,'Background data'!B$8:G$18,4,FALSE))*(365.25*1*10^-6)),0)</f>
        <v>5.3253449999999996E-3</v>
      </c>
      <c r="M783" s="4">
        <f>IF(I783="Secured",(E783*(VLOOKUP(F783,'Background data'!B$8:H$18,5,FALSE))*(365.25*1*10^-6)),0)</f>
        <v>0.21301379999999995</v>
      </c>
    </row>
    <row r="784" spans="1:13" x14ac:dyDescent="0.3">
      <c r="A784" s="2" t="s">
        <v>1367</v>
      </c>
      <c r="B784" s="2" t="s">
        <v>209</v>
      </c>
      <c r="C784" s="3">
        <v>45442</v>
      </c>
      <c r="D784" s="2" t="s">
        <v>5</v>
      </c>
      <c r="E784" s="2">
        <f>VLOOKUP(D784,'Background data'!B$2:E$5,4,FALSE)</f>
        <v>64.8</v>
      </c>
      <c r="F784" s="2" t="s">
        <v>11</v>
      </c>
      <c r="G784" s="10">
        <v>45770</v>
      </c>
      <c r="H784" s="3" t="s">
        <v>389</v>
      </c>
      <c r="I784" s="2" t="str">
        <f t="shared" si="19"/>
        <v>Secured</v>
      </c>
      <c r="J784" s="4">
        <f>IF($I784="Secured",(E784*(VLOOKUP(F784,'Background data'!B$8:D$18,2,FALSE))*(365.25*1*10^-6)),0)</f>
        <v>1.0650689999999999E-2</v>
      </c>
      <c r="K784" s="4">
        <f>IF($I784="Secured",(E784*(VLOOKUP(F784,'Background data'!B$8:D$18,3,FALSE))*(365.25*1*10^-6)),0)</f>
        <v>0.11834099999999999</v>
      </c>
      <c r="L784" s="4">
        <f>IF(I784="Secured",(E784*(VLOOKUP(F784,'Background data'!B$8:G$18,4,FALSE))*(365.25*1*10^-6)),0)</f>
        <v>5.3253449999999996E-3</v>
      </c>
      <c r="M784" s="4">
        <f>IF(I784="Secured",(E784*(VLOOKUP(F784,'Background data'!B$8:H$18,5,FALSE))*(365.25*1*10^-6)),0)</f>
        <v>0.21301379999999995</v>
      </c>
    </row>
    <row r="785" spans="1:13" x14ac:dyDescent="0.3">
      <c r="A785" s="2" t="s">
        <v>1368</v>
      </c>
      <c r="B785" s="2" t="s">
        <v>209</v>
      </c>
      <c r="C785" s="3">
        <v>45434</v>
      </c>
      <c r="D785" s="2" t="s">
        <v>5</v>
      </c>
      <c r="E785" s="2">
        <f>VLOOKUP(D785,'Background data'!B$2:E$5,4,FALSE)</f>
        <v>64.8</v>
      </c>
      <c r="F785" s="2" t="s">
        <v>11</v>
      </c>
      <c r="G785" s="10">
        <v>45770</v>
      </c>
      <c r="H785" s="3" t="s">
        <v>389</v>
      </c>
      <c r="I785" s="2" t="str">
        <f t="shared" si="19"/>
        <v>Secured</v>
      </c>
      <c r="J785" s="4">
        <f>IF($I785="Secured",(E785*(VLOOKUP(F785,'Background data'!B$8:D$18,2,FALSE))*(365.25*1*10^-6)),0)</f>
        <v>1.0650689999999999E-2</v>
      </c>
      <c r="K785" s="4">
        <f>IF($I785="Secured",(E785*(VLOOKUP(F785,'Background data'!B$8:D$18,3,FALSE))*(365.25*1*10^-6)),0)</f>
        <v>0.11834099999999999</v>
      </c>
      <c r="L785" s="4">
        <f>IF(I785="Secured",(E785*(VLOOKUP(F785,'Background data'!B$8:G$18,4,FALSE))*(365.25*1*10^-6)),0)</f>
        <v>5.3253449999999996E-3</v>
      </c>
      <c r="M785" s="4">
        <f>IF(I785="Secured",(E785*(VLOOKUP(F785,'Background data'!B$8:H$18,5,FALSE))*(365.25*1*10^-6)),0)</f>
        <v>0.21301379999999995</v>
      </c>
    </row>
    <row r="786" spans="1:13" x14ac:dyDescent="0.3">
      <c r="A786" s="2" t="s">
        <v>1369</v>
      </c>
      <c r="B786" s="2" t="s">
        <v>209</v>
      </c>
      <c r="C786" s="3">
        <v>45433</v>
      </c>
      <c r="D786" s="2" t="s">
        <v>5</v>
      </c>
      <c r="E786" s="2">
        <f>VLOOKUP(D786,'Background data'!B$2:E$5,4,FALSE)</f>
        <v>64.8</v>
      </c>
      <c r="F786" s="2" t="s">
        <v>11</v>
      </c>
      <c r="G786" s="10">
        <v>45770</v>
      </c>
      <c r="H786" s="3" t="s">
        <v>389</v>
      </c>
      <c r="I786" s="2" t="str">
        <f t="shared" si="19"/>
        <v>Secured</v>
      </c>
      <c r="J786" s="4">
        <f>IF($I786="Secured",(E786*(VLOOKUP(F786,'Background data'!B$8:D$18,2,FALSE))*(365.25*1*10^-6)),0)</f>
        <v>1.0650689999999999E-2</v>
      </c>
      <c r="K786" s="4">
        <f>IF($I786="Secured",(E786*(VLOOKUP(F786,'Background data'!B$8:D$18,3,FALSE))*(365.25*1*10^-6)),0)</f>
        <v>0.11834099999999999</v>
      </c>
      <c r="L786" s="4">
        <f>IF(I786="Secured",(E786*(VLOOKUP(F786,'Background data'!B$8:G$18,4,FALSE))*(365.25*1*10^-6)),0)</f>
        <v>5.3253449999999996E-3</v>
      </c>
      <c r="M786" s="4">
        <f>IF(I786="Secured",(E786*(VLOOKUP(F786,'Background data'!B$8:H$18,5,FALSE))*(365.25*1*10^-6)),0)</f>
        <v>0.21301379999999995</v>
      </c>
    </row>
    <row r="787" spans="1:13" x14ac:dyDescent="0.3">
      <c r="A787" s="2" t="s">
        <v>1370</v>
      </c>
      <c r="B787" s="2" t="s">
        <v>210</v>
      </c>
      <c r="C787" s="3">
        <v>45436</v>
      </c>
      <c r="D787" s="2" t="s">
        <v>5</v>
      </c>
      <c r="E787" s="2">
        <f>VLOOKUP(D787,'Background data'!B$2:E$5,4,FALSE)</f>
        <v>64.8</v>
      </c>
      <c r="F787" s="2" t="s">
        <v>11</v>
      </c>
      <c r="G787" s="10">
        <v>45770</v>
      </c>
      <c r="H787" s="3" t="s">
        <v>389</v>
      </c>
      <c r="I787" s="2" t="str">
        <f t="shared" si="19"/>
        <v>Secured</v>
      </c>
      <c r="J787" s="4">
        <f>IF($I787="Secured",(E787*(VLOOKUP(F787,'Background data'!B$8:D$18,2,FALSE))*(365.25*1*10^-6)),0)</f>
        <v>1.0650689999999999E-2</v>
      </c>
      <c r="K787" s="4">
        <f>IF($I787="Secured",(E787*(VLOOKUP(F787,'Background data'!B$8:D$18,3,FALSE))*(365.25*1*10^-6)),0)</f>
        <v>0.11834099999999999</v>
      </c>
      <c r="L787" s="4">
        <f>IF(I787="Secured",(E787*(VLOOKUP(F787,'Background data'!B$8:G$18,4,FALSE))*(365.25*1*10^-6)),0)</f>
        <v>5.3253449999999996E-3</v>
      </c>
      <c r="M787" s="4">
        <f>IF(I787="Secured",(E787*(VLOOKUP(F787,'Background data'!B$8:H$18,5,FALSE))*(365.25*1*10^-6)),0)</f>
        <v>0.21301379999999995</v>
      </c>
    </row>
    <row r="788" spans="1:13" x14ac:dyDescent="0.3">
      <c r="A788" s="2" t="s">
        <v>1371</v>
      </c>
      <c r="B788" s="2" t="s">
        <v>210</v>
      </c>
      <c r="C788" s="17">
        <v>45453</v>
      </c>
      <c r="D788" s="2" t="s">
        <v>5</v>
      </c>
      <c r="E788" s="2">
        <f>VLOOKUP(D788,'Background data'!B$2:E$5,4,FALSE)</f>
        <v>64.8</v>
      </c>
      <c r="F788" s="2" t="s">
        <v>11</v>
      </c>
      <c r="G788" s="10">
        <v>45770</v>
      </c>
      <c r="H788" s="3" t="s">
        <v>389</v>
      </c>
      <c r="I788" s="2" t="str">
        <f t="shared" si="19"/>
        <v>Secured</v>
      </c>
      <c r="J788" s="4">
        <f>IF($I788="Secured",(E788*(VLOOKUP(F788,'Background data'!B$8:D$18,2,FALSE))*(365.25*1*10^-6)),0)</f>
        <v>1.0650689999999999E-2</v>
      </c>
      <c r="K788" s="4">
        <f>IF($I788="Secured",(E788*(VLOOKUP(F788,'Background data'!B$8:D$18,3,FALSE))*(365.25*1*10^-6)),0)</f>
        <v>0.11834099999999999</v>
      </c>
      <c r="L788" s="4">
        <f>IF(I788="Secured",(E788*(VLOOKUP(F788,'Background data'!B$8:G$18,4,FALSE))*(365.25*1*10^-6)),0)</f>
        <v>5.3253449999999996E-3</v>
      </c>
      <c r="M788" s="4">
        <f>IF(I788="Secured",(E788*(VLOOKUP(F788,'Background data'!B$8:H$18,5,FALSE))*(365.25*1*10^-6)),0)</f>
        <v>0.21301379999999995</v>
      </c>
    </row>
    <row r="789" spans="1:13" x14ac:dyDescent="0.3">
      <c r="A789" s="2" t="s">
        <v>1372</v>
      </c>
      <c r="B789" s="2" t="s">
        <v>210</v>
      </c>
      <c r="C789" s="17">
        <v>45453</v>
      </c>
      <c r="D789" s="2" t="s">
        <v>5</v>
      </c>
      <c r="E789" s="2">
        <f>VLOOKUP(D789,'Background data'!B$2:E$5,4,FALSE)</f>
        <v>64.8</v>
      </c>
      <c r="F789" s="2" t="s">
        <v>11</v>
      </c>
      <c r="G789" s="10">
        <v>45770</v>
      </c>
      <c r="H789" s="3" t="s">
        <v>389</v>
      </c>
      <c r="I789" s="2" t="str">
        <f t="shared" si="19"/>
        <v>Secured</v>
      </c>
      <c r="J789" s="4">
        <f>IF($I789="Secured",(E789*(VLOOKUP(F789,'Background data'!B$8:D$18,2,FALSE))*(365.25*1*10^-6)),0)</f>
        <v>1.0650689999999999E-2</v>
      </c>
      <c r="K789" s="4">
        <f>IF($I789="Secured",(E789*(VLOOKUP(F789,'Background data'!B$8:D$18,3,FALSE))*(365.25*1*10^-6)),0)</f>
        <v>0.11834099999999999</v>
      </c>
      <c r="L789" s="4">
        <f>IF(I789="Secured",(E789*(VLOOKUP(F789,'Background data'!B$8:G$18,4,FALSE))*(365.25*1*10^-6)),0)</f>
        <v>5.3253449999999996E-3</v>
      </c>
      <c r="M789" s="4">
        <f>IF(I789="Secured",(E789*(VLOOKUP(F789,'Background data'!B$8:H$18,5,FALSE))*(365.25*1*10^-6)),0)</f>
        <v>0.21301379999999995</v>
      </c>
    </row>
    <row r="790" spans="1:13" x14ac:dyDescent="0.3">
      <c r="A790" s="2" t="s">
        <v>1373</v>
      </c>
      <c r="B790" s="2" t="s">
        <v>210</v>
      </c>
      <c r="C790" s="3">
        <v>45440</v>
      </c>
      <c r="D790" s="2" t="s">
        <v>5</v>
      </c>
      <c r="E790" s="2">
        <f>VLOOKUP(D790,'Background data'!B$2:E$5,4,FALSE)</f>
        <v>64.8</v>
      </c>
      <c r="F790" s="2" t="s">
        <v>11</v>
      </c>
      <c r="G790" s="10">
        <v>45770</v>
      </c>
      <c r="H790" s="3" t="s">
        <v>389</v>
      </c>
      <c r="I790" s="2" t="str">
        <f t="shared" si="19"/>
        <v>Secured</v>
      </c>
      <c r="J790" s="4">
        <f>IF($I790="Secured",(E790*(VLOOKUP(F790,'Background data'!B$8:D$18,2,FALSE))*(365.25*1*10^-6)),0)</f>
        <v>1.0650689999999999E-2</v>
      </c>
      <c r="K790" s="4">
        <f>IF($I790="Secured",(E790*(VLOOKUP(F790,'Background data'!B$8:D$18,3,FALSE))*(365.25*1*10^-6)),0)</f>
        <v>0.11834099999999999</v>
      </c>
      <c r="L790" s="4">
        <f>IF(I790="Secured",(E790*(VLOOKUP(F790,'Background data'!B$8:G$18,4,FALSE))*(365.25*1*10^-6)),0)</f>
        <v>5.3253449999999996E-3</v>
      </c>
      <c r="M790" s="4">
        <f>IF(I790="Secured",(E790*(VLOOKUP(F790,'Background data'!B$8:H$18,5,FALSE))*(365.25*1*10^-6)),0)</f>
        <v>0.21301379999999995</v>
      </c>
    </row>
    <row r="791" spans="1:13" x14ac:dyDescent="0.3">
      <c r="A791" s="2" t="s">
        <v>1010</v>
      </c>
      <c r="B791" s="2" t="s">
        <v>211</v>
      </c>
      <c r="C791" s="3">
        <v>45421</v>
      </c>
      <c r="D791" s="2" t="s">
        <v>5</v>
      </c>
      <c r="E791" s="2">
        <f>VLOOKUP(D791,'Background data'!B$2:E$5,4,FALSE)</f>
        <v>64.8</v>
      </c>
      <c r="F791" s="2" t="s">
        <v>11</v>
      </c>
      <c r="G791" s="10">
        <v>45770</v>
      </c>
      <c r="H791" s="3" t="s">
        <v>389</v>
      </c>
      <c r="I791" s="2" t="str">
        <f t="shared" si="19"/>
        <v>Secured</v>
      </c>
      <c r="J791" s="4">
        <f>IF($I791="Secured",(E791*(VLOOKUP(F791,'Background data'!B$8:D$18,2,FALSE))*(365.25*1*10^-6)),0)</f>
        <v>1.0650689999999999E-2</v>
      </c>
      <c r="K791" s="4">
        <f>IF($I791="Secured",(E791*(VLOOKUP(F791,'Background data'!B$8:D$18,3,FALSE))*(365.25*1*10^-6)),0)</f>
        <v>0.11834099999999999</v>
      </c>
      <c r="L791" s="4">
        <f>IF(I791="Secured",(E791*(VLOOKUP(F791,'Background data'!B$8:G$18,4,FALSE))*(365.25*1*10^-6)),0)</f>
        <v>5.3253449999999996E-3</v>
      </c>
      <c r="M791" s="4">
        <f>IF(I791="Secured",(E791*(VLOOKUP(F791,'Background data'!B$8:H$18,5,FALSE))*(365.25*1*10^-6)),0)</f>
        <v>0.21301379999999995</v>
      </c>
    </row>
    <row r="792" spans="1:13" x14ac:dyDescent="0.3">
      <c r="A792" s="2" t="s">
        <v>1374</v>
      </c>
      <c r="B792" s="2" t="s">
        <v>211</v>
      </c>
      <c r="C792" s="17">
        <v>45482</v>
      </c>
      <c r="D792" s="2" t="s">
        <v>5</v>
      </c>
      <c r="E792" s="2">
        <f>VLOOKUP(D792,'Background data'!B$2:E$5,4,FALSE)</f>
        <v>64.8</v>
      </c>
      <c r="F792" s="2" t="s">
        <v>11</v>
      </c>
      <c r="G792" s="10">
        <v>45770</v>
      </c>
      <c r="H792" s="3" t="s">
        <v>389</v>
      </c>
      <c r="I792" s="2" t="str">
        <f t="shared" si="19"/>
        <v>Secured</v>
      </c>
      <c r="J792" s="4">
        <f>IF($I792="Secured",(E792*(VLOOKUP(F792,'Background data'!B$8:D$18,2,FALSE))*(365.25*1*10^-6)),0)</f>
        <v>1.0650689999999999E-2</v>
      </c>
      <c r="K792" s="4">
        <f>IF($I792="Secured",(E792*(VLOOKUP(F792,'Background data'!B$8:D$18,3,FALSE))*(365.25*1*10^-6)),0)</f>
        <v>0.11834099999999999</v>
      </c>
      <c r="L792" s="4">
        <f>IF(I792="Secured",(E792*(VLOOKUP(F792,'Background data'!B$8:G$18,4,FALSE))*(365.25*1*10^-6)),0)</f>
        <v>5.3253449999999996E-3</v>
      </c>
      <c r="M792" s="4">
        <f>IF(I792="Secured",(E792*(VLOOKUP(F792,'Background data'!B$8:H$18,5,FALSE))*(365.25*1*10^-6)),0)</f>
        <v>0.21301379999999995</v>
      </c>
    </row>
    <row r="793" spans="1:13" x14ac:dyDescent="0.3">
      <c r="A793" s="2" t="s">
        <v>1375</v>
      </c>
      <c r="B793" s="2" t="s">
        <v>211</v>
      </c>
      <c r="C793" s="3">
        <v>45429</v>
      </c>
      <c r="D793" s="2" t="s">
        <v>5</v>
      </c>
      <c r="E793" s="2">
        <f>VLOOKUP(D793,'Background data'!B$2:E$5,4,FALSE)</f>
        <v>64.8</v>
      </c>
      <c r="F793" s="2" t="s">
        <v>11</v>
      </c>
      <c r="G793" s="10">
        <v>45770</v>
      </c>
      <c r="H793" s="3" t="s">
        <v>389</v>
      </c>
      <c r="I793" s="2" t="str">
        <f t="shared" si="19"/>
        <v>Secured</v>
      </c>
      <c r="J793" s="4">
        <f>IF($I793="Secured",(E793*(VLOOKUP(F793,'Background data'!B$8:D$18,2,FALSE))*(365.25*1*10^-6)),0)</f>
        <v>1.0650689999999999E-2</v>
      </c>
      <c r="K793" s="4">
        <f>IF($I793="Secured",(E793*(VLOOKUP(F793,'Background data'!B$8:D$18,3,FALSE))*(365.25*1*10^-6)),0)</f>
        <v>0.11834099999999999</v>
      </c>
      <c r="L793" s="4">
        <f>IF(I793="Secured",(E793*(VLOOKUP(F793,'Background data'!B$8:G$18,4,FALSE))*(365.25*1*10^-6)),0)</f>
        <v>5.3253449999999996E-3</v>
      </c>
      <c r="M793" s="4">
        <f>IF(I793="Secured",(E793*(VLOOKUP(F793,'Background data'!B$8:H$18,5,FALSE))*(365.25*1*10^-6)),0)</f>
        <v>0.21301379999999995</v>
      </c>
    </row>
    <row r="794" spans="1:13" x14ac:dyDescent="0.3">
      <c r="A794" s="2" t="s">
        <v>1376</v>
      </c>
      <c r="B794" s="2" t="s">
        <v>211</v>
      </c>
      <c r="C794" s="3">
        <v>45441</v>
      </c>
      <c r="D794" s="2" t="s">
        <v>5</v>
      </c>
      <c r="E794" s="2">
        <f>VLOOKUP(D794,'Background data'!B$2:E$5,4,FALSE)</f>
        <v>64.8</v>
      </c>
      <c r="F794" s="2" t="s">
        <v>11</v>
      </c>
      <c r="G794" s="10">
        <v>45770</v>
      </c>
      <c r="H794" s="3" t="s">
        <v>389</v>
      </c>
      <c r="I794" s="2" t="str">
        <f t="shared" si="19"/>
        <v>Secured</v>
      </c>
      <c r="J794" s="4">
        <f>IF($I794="Secured",(E794*(VLOOKUP(F794,'Background data'!B$8:D$18,2,FALSE))*(365.25*1*10^-6)),0)</f>
        <v>1.0650689999999999E-2</v>
      </c>
      <c r="K794" s="4">
        <f>IF($I794="Secured",(E794*(VLOOKUP(F794,'Background data'!B$8:D$18,3,FALSE))*(365.25*1*10^-6)),0)</f>
        <v>0.11834099999999999</v>
      </c>
      <c r="L794" s="4">
        <f>IF(I794="Secured",(E794*(VLOOKUP(F794,'Background data'!B$8:G$18,4,FALSE))*(365.25*1*10^-6)),0)</f>
        <v>5.3253449999999996E-3</v>
      </c>
      <c r="M794" s="4">
        <f>IF(I794="Secured",(E794*(VLOOKUP(F794,'Background data'!B$8:H$18,5,FALSE))*(365.25*1*10^-6)),0)</f>
        <v>0.21301379999999995</v>
      </c>
    </row>
    <row r="795" spans="1:13" x14ac:dyDescent="0.3">
      <c r="A795" s="2" t="s">
        <v>1377</v>
      </c>
      <c r="B795" s="2" t="s">
        <v>211</v>
      </c>
      <c r="C795" s="17">
        <v>45482</v>
      </c>
      <c r="D795" s="2" t="s">
        <v>5</v>
      </c>
      <c r="E795" s="2">
        <f>VLOOKUP(D795,'Background data'!B$2:E$5,4,FALSE)</f>
        <v>64.8</v>
      </c>
      <c r="F795" s="2" t="s">
        <v>11</v>
      </c>
      <c r="G795" s="10">
        <v>45770</v>
      </c>
      <c r="H795" s="3" t="s">
        <v>389</v>
      </c>
      <c r="I795" s="2" t="str">
        <f t="shared" si="19"/>
        <v>Secured</v>
      </c>
      <c r="J795" s="4">
        <f>IF($I795="Secured",(E795*(VLOOKUP(F795,'Background data'!B$8:D$18,2,FALSE))*(365.25*1*10^-6)),0)</f>
        <v>1.0650689999999999E-2</v>
      </c>
      <c r="K795" s="4">
        <f>IF($I795="Secured",(E795*(VLOOKUP(F795,'Background data'!B$8:D$18,3,FALSE))*(365.25*1*10^-6)),0)</f>
        <v>0.11834099999999999</v>
      </c>
      <c r="L795" s="4">
        <f>IF(I795="Secured",(E795*(VLOOKUP(F795,'Background data'!B$8:G$18,4,FALSE))*(365.25*1*10^-6)),0)</f>
        <v>5.3253449999999996E-3</v>
      </c>
      <c r="M795" s="4">
        <f>IF(I795="Secured",(E795*(VLOOKUP(F795,'Background data'!B$8:H$18,5,FALSE))*(365.25*1*10^-6)),0)</f>
        <v>0.21301379999999995</v>
      </c>
    </row>
    <row r="796" spans="1:13" x14ac:dyDescent="0.3">
      <c r="A796" s="2" t="s">
        <v>1378</v>
      </c>
      <c r="B796" s="2" t="s">
        <v>211</v>
      </c>
      <c r="C796" s="17">
        <v>45453</v>
      </c>
      <c r="D796" s="2" t="s">
        <v>5</v>
      </c>
      <c r="E796" s="2">
        <f>VLOOKUP(D796,'Background data'!B$2:E$5,4,FALSE)</f>
        <v>64.8</v>
      </c>
      <c r="F796" s="2" t="s">
        <v>11</v>
      </c>
      <c r="G796" s="10">
        <v>45770</v>
      </c>
      <c r="H796" s="3" t="s">
        <v>389</v>
      </c>
      <c r="I796" s="2" t="str">
        <f t="shared" si="19"/>
        <v>Secured</v>
      </c>
      <c r="J796" s="4">
        <f>IF($I796="Secured",(E796*(VLOOKUP(F796,'Background data'!B$8:D$18,2,FALSE))*(365.25*1*10^-6)),0)</f>
        <v>1.0650689999999999E-2</v>
      </c>
      <c r="K796" s="4">
        <f>IF($I796="Secured",(E796*(VLOOKUP(F796,'Background data'!B$8:D$18,3,FALSE))*(365.25*1*10^-6)),0)</f>
        <v>0.11834099999999999</v>
      </c>
      <c r="L796" s="4">
        <f>IF(I796="Secured",(E796*(VLOOKUP(F796,'Background data'!B$8:G$18,4,FALSE))*(365.25*1*10^-6)),0)</f>
        <v>5.3253449999999996E-3</v>
      </c>
      <c r="M796" s="4">
        <f>IF(I796="Secured",(E796*(VLOOKUP(F796,'Background data'!B$8:H$18,5,FALSE))*(365.25*1*10^-6)),0)</f>
        <v>0.21301379999999995</v>
      </c>
    </row>
    <row r="797" spans="1:13" x14ac:dyDescent="0.3">
      <c r="A797" s="2" t="s">
        <v>1379</v>
      </c>
      <c r="B797" s="2" t="s">
        <v>211</v>
      </c>
      <c r="C797" s="3">
        <v>45436</v>
      </c>
      <c r="D797" s="2" t="s">
        <v>4</v>
      </c>
      <c r="E797" s="2">
        <f>VLOOKUP(D797,'Background data'!B$2:E$5,4,FALSE)</f>
        <v>47.25</v>
      </c>
      <c r="F797" s="2" t="s">
        <v>11</v>
      </c>
      <c r="G797" s="10">
        <v>45770</v>
      </c>
      <c r="H797" s="2" t="s">
        <v>405</v>
      </c>
      <c r="I797" s="2" t="str">
        <f t="shared" si="19"/>
        <v>Secured</v>
      </c>
      <c r="J797" s="4">
        <f>IF($I797="Secured",(E797*(VLOOKUP(F797,'Background data'!B$8:D$18,2,FALSE))*(365.25*1*10^-6)),0)</f>
        <v>7.7661281249999988E-3</v>
      </c>
      <c r="K797" s="4">
        <f>IF($I797="Secured",(E797*(VLOOKUP(F797,'Background data'!B$8:D$18,3,FALSE))*(365.25*1*10^-6)),0)</f>
        <v>8.6290312499999994E-2</v>
      </c>
      <c r="L797" s="4">
        <f>IF(I797="Secured",(E797*(VLOOKUP(F797,'Background data'!B$8:G$18,4,FALSE))*(365.25*1*10^-6)),0)</f>
        <v>3.8830640624999994E-3</v>
      </c>
      <c r="M797" s="4">
        <f>IF(I797="Secured",(E797*(VLOOKUP(F797,'Background data'!B$8:H$18,5,FALSE))*(365.25*1*10^-6)),0)</f>
        <v>0.15532256249999998</v>
      </c>
    </row>
    <row r="798" spans="1:13" x14ac:dyDescent="0.3">
      <c r="A798" s="2" t="s">
        <v>1380</v>
      </c>
      <c r="B798" s="2" t="s">
        <v>211</v>
      </c>
      <c r="C798" s="3">
        <v>45434</v>
      </c>
      <c r="D798" s="2" t="s">
        <v>4</v>
      </c>
      <c r="E798" s="2">
        <f>VLOOKUP(D798,'Background data'!B$2:E$5,4,FALSE)</f>
        <v>47.25</v>
      </c>
      <c r="F798" s="2" t="s">
        <v>11</v>
      </c>
      <c r="G798" s="10">
        <v>45770</v>
      </c>
      <c r="H798" s="2" t="s">
        <v>405</v>
      </c>
      <c r="I798" s="2" t="str">
        <f t="shared" si="19"/>
        <v>Secured</v>
      </c>
      <c r="J798" s="4">
        <f>IF($I798="Secured",(E798*(VLOOKUP(F798,'Background data'!B$8:D$18,2,FALSE))*(365.25*1*10^-6)),0)</f>
        <v>7.7661281249999988E-3</v>
      </c>
      <c r="K798" s="4">
        <f>IF($I798="Secured",(E798*(VLOOKUP(F798,'Background data'!B$8:D$18,3,FALSE))*(365.25*1*10^-6)),0)</f>
        <v>8.6290312499999994E-2</v>
      </c>
      <c r="L798" s="4">
        <f>IF(I798="Secured",(E798*(VLOOKUP(F798,'Background data'!B$8:G$18,4,FALSE))*(365.25*1*10^-6)),0)</f>
        <v>3.8830640624999994E-3</v>
      </c>
      <c r="M798" s="4">
        <f>IF(I798="Secured",(E798*(VLOOKUP(F798,'Background data'!B$8:H$18,5,FALSE))*(365.25*1*10^-6)),0)</f>
        <v>0.15532256249999998</v>
      </c>
    </row>
    <row r="799" spans="1:13" x14ac:dyDescent="0.3">
      <c r="A799" s="2" t="s">
        <v>1381</v>
      </c>
      <c r="B799" s="2" t="s">
        <v>211</v>
      </c>
      <c r="C799" s="3">
        <v>45436</v>
      </c>
      <c r="D799" s="2" t="s">
        <v>5</v>
      </c>
      <c r="E799" s="2">
        <f>VLOOKUP(D799,'Background data'!B$2:E$5,4,FALSE)</f>
        <v>64.8</v>
      </c>
      <c r="F799" s="2" t="s">
        <v>11</v>
      </c>
      <c r="G799" s="10">
        <v>45770</v>
      </c>
      <c r="H799" s="3" t="s">
        <v>389</v>
      </c>
      <c r="I799" s="2" t="str">
        <f t="shared" si="19"/>
        <v>Secured</v>
      </c>
      <c r="J799" s="4">
        <f>IF($I799="Secured",(E799*(VLOOKUP(F799,'Background data'!B$8:D$18,2,FALSE))*(365.25*1*10^-6)),0)</f>
        <v>1.0650689999999999E-2</v>
      </c>
      <c r="K799" s="4">
        <f>IF($I799="Secured",(E799*(VLOOKUP(F799,'Background data'!B$8:D$18,3,FALSE))*(365.25*1*10^-6)),0)</f>
        <v>0.11834099999999999</v>
      </c>
      <c r="L799" s="4">
        <f>IF(I799="Secured",(E799*(VLOOKUP(F799,'Background data'!B$8:G$18,4,FALSE))*(365.25*1*10^-6)),0)</f>
        <v>5.3253449999999996E-3</v>
      </c>
      <c r="M799" s="4">
        <f>IF(I799="Secured",(E799*(VLOOKUP(F799,'Background data'!B$8:H$18,5,FALSE))*(365.25*1*10^-6)),0)</f>
        <v>0.21301379999999995</v>
      </c>
    </row>
    <row r="800" spans="1:13" x14ac:dyDescent="0.3">
      <c r="A800" s="2" t="s">
        <v>1382</v>
      </c>
      <c r="B800" s="2" t="s">
        <v>211</v>
      </c>
      <c r="C800" s="3">
        <v>45435</v>
      </c>
      <c r="D800" s="2" t="s">
        <v>5</v>
      </c>
      <c r="E800" s="2">
        <f>VLOOKUP(D800,'Background data'!B$2:E$5,4,FALSE)</f>
        <v>64.8</v>
      </c>
      <c r="F800" s="2" t="s">
        <v>11</v>
      </c>
      <c r="G800" s="10">
        <v>45770</v>
      </c>
      <c r="H800" s="3" t="s">
        <v>389</v>
      </c>
      <c r="I800" s="2" t="str">
        <f t="shared" si="19"/>
        <v>Secured</v>
      </c>
      <c r="J800" s="4">
        <f>IF($I800="Secured",(E800*(VLOOKUP(F800,'Background data'!B$8:D$18,2,FALSE))*(365.25*1*10^-6)),0)</f>
        <v>1.0650689999999999E-2</v>
      </c>
      <c r="K800" s="4">
        <f>IF($I800="Secured",(E800*(VLOOKUP(F800,'Background data'!B$8:D$18,3,FALSE))*(365.25*1*10^-6)),0)</f>
        <v>0.11834099999999999</v>
      </c>
      <c r="L800" s="4">
        <f>IF(I800="Secured",(E800*(VLOOKUP(F800,'Background data'!B$8:G$18,4,FALSE))*(365.25*1*10^-6)),0)</f>
        <v>5.3253449999999996E-3</v>
      </c>
      <c r="M800" s="4">
        <f>IF(I800="Secured",(E800*(VLOOKUP(F800,'Background data'!B$8:H$18,5,FALSE))*(365.25*1*10^-6)),0)</f>
        <v>0.21301379999999995</v>
      </c>
    </row>
    <row r="801" spans="1:13" x14ac:dyDescent="0.3">
      <c r="A801" s="2" t="s">
        <v>1383</v>
      </c>
      <c r="B801" s="2" t="s">
        <v>211</v>
      </c>
      <c r="C801" s="3">
        <v>45433</v>
      </c>
      <c r="D801" s="2" t="s">
        <v>5</v>
      </c>
      <c r="E801" s="2">
        <f>VLOOKUP(D801,'Background data'!B$2:E$5,4,FALSE)</f>
        <v>64.8</v>
      </c>
      <c r="F801" s="2" t="s">
        <v>11</v>
      </c>
      <c r="G801" s="10">
        <v>45770</v>
      </c>
      <c r="H801" s="3" t="s">
        <v>389</v>
      </c>
      <c r="I801" s="2" t="str">
        <f t="shared" si="19"/>
        <v>Secured</v>
      </c>
      <c r="J801" s="4">
        <f>IF($I801="Secured",(E801*(VLOOKUP(F801,'Background data'!B$8:D$18,2,FALSE))*(365.25*1*10^-6)),0)</f>
        <v>1.0650689999999999E-2</v>
      </c>
      <c r="K801" s="4">
        <f>IF($I801="Secured",(E801*(VLOOKUP(F801,'Background data'!B$8:D$18,3,FALSE))*(365.25*1*10^-6)),0)</f>
        <v>0.11834099999999999</v>
      </c>
      <c r="L801" s="4">
        <f>IF(I801="Secured",(E801*(VLOOKUP(F801,'Background data'!B$8:G$18,4,FALSE))*(365.25*1*10^-6)),0)</f>
        <v>5.3253449999999996E-3</v>
      </c>
      <c r="M801" s="4">
        <f>IF(I801="Secured",(E801*(VLOOKUP(F801,'Background data'!B$8:H$18,5,FALSE))*(365.25*1*10^-6)),0)</f>
        <v>0.21301379999999995</v>
      </c>
    </row>
    <row r="802" spans="1:13" x14ac:dyDescent="0.3">
      <c r="A802" s="2" t="s">
        <v>1384</v>
      </c>
      <c r="B802" s="2" t="s">
        <v>211</v>
      </c>
      <c r="C802" s="3">
        <v>45443</v>
      </c>
      <c r="D802" s="2" t="s">
        <v>5</v>
      </c>
      <c r="E802" s="2">
        <f>VLOOKUP(D802,'Background data'!B$2:E$5,4,FALSE)</f>
        <v>64.8</v>
      </c>
      <c r="F802" s="2" t="s">
        <v>11</v>
      </c>
      <c r="G802" s="10">
        <v>45770</v>
      </c>
      <c r="H802" s="3" t="s">
        <v>389</v>
      </c>
      <c r="I802" s="2" t="str">
        <f t="shared" si="19"/>
        <v>Secured</v>
      </c>
      <c r="J802" s="4">
        <f>IF($I802="Secured",(E802*(VLOOKUP(F802,'Background data'!B$8:D$18,2,FALSE))*(365.25*1*10^-6)),0)</f>
        <v>1.0650689999999999E-2</v>
      </c>
      <c r="K802" s="4">
        <f>IF($I802="Secured",(E802*(VLOOKUP(F802,'Background data'!B$8:D$18,3,FALSE))*(365.25*1*10^-6)),0)</f>
        <v>0.11834099999999999</v>
      </c>
      <c r="L802" s="4">
        <f>IF(I802="Secured",(E802*(VLOOKUP(F802,'Background data'!B$8:G$18,4,FALSE))*(365.25*1*10^-6)),0)</f>
        <v>5.3253449999999996E-3</v>
      </c>
      <c r="M802" s="4">
        <f>IF(I802="Secured",(E802*(VLOOKUP(F802,'Background data'!B$8:H$18,5,FALSE))*(365.25*1*10^-6)),0)</f>
        <v>0.21301379999999995</v>
      </c>
    </row>
    <row r="803" spans="1:13" x14ac:dyDescent="0.3">
      <c r="A803" s="2" t="s">
        <v>1385</v>
      </c>
      <c r="B803" s="2" t="s">
        <v>211</v>
      </c>
      <c r="C803" s="3">
        <v>45434</v>
      </c>
      <c r="D803" s="2" t="s">
        <v>5</v>
      </c>
      <c r="E803" s="2">
        <f>VLOOKUP(D803,'Background data'!B$2:E$5,4,FALSE)</f>
        <v>64.8</v>
      </c>
      <c r="F803" s="2" t="s">
        <v>11</v>
      </c>
      <c r="G803" s="10">
        <v>45770</v>
      </c>
      <c r="H803" s="3" t="s">
        <v>389</v>
      </c>
      <c r="I803" s="2" t="str">
        <f t="shared" si="19"/>
        <v>Secured</v>
      </c>
      <c r="J803" s="4">
        <f>IF($I803="Secured",(E803*(VLOOKUP(F803,'Background data'!B$8:D$18,2,FALSE))*(365.25*1*10^-6)),0)</f>
        <v>1.0650689999999999E-2</v>
      </c>
      <c r="K803" s="4">
        <f>IF($I803="Secured",(E803*(VLOOKUP(F803,'Background data'!B$8:D$18,3,FALSE))*(365.25*1*10^-6)),0)</f>
        <v>0.11834099999999999</v>
      </c>
      <c r="L803" s="4">
        <f>IF(I803="Secured",(E803*(VLOOKUP(F803,'Background data'!B$8:G$18,4,FALSE))*(365.25*1*10^-6)),0)</f>
        <v>5.3253449999999996E-3</v>
      </c>
      <c r="M803" s="4">
        <f>IF(I803="Secured",(E803*(VLOOKUP(F803,'Background data'!B$8:H$18,5,FALSE))*(365.25*1*10^-6)),0)</f>
        <v>0.21301379999999995</v>
      </c>
    </row>
    <row r="804" spans="1:13" x14ac:dyDescent="0.3">
      <c r="A804" s="2" t="s">
        <v>1386</v>
      </c>
      <c r="B804" s="2" t="s">
        <v>211</v>
      </c>
      <c r="C804" s="17">
        <v>45482</v>
      </c>
      <c r="D804" s="2" t="s">
        <v>5</v>
      </c>
      <c r="E804" s="2">
        <f>VLOOKUP(D804,'Background data'!B$2:E$5,4,FALSE)</f>
        <v>64.8</v>
      </c>
      <c r="F804" s="2" t="s">
        <v>11</v>
      </c>
      <c r="G804" s="10">
        <v>45770</v>
      </c>
      <c r="H804" s="3" t="s">
        <v>389</v>
      </c>
      <c r="I804" s="2" t="str">
        <f t="shared" si="19"/>
        <v>Secured</v>
      </c>
      <c r="J804" s="4">
        <f>IF($I804="Secured",(E804*(VLOOKUP(F804,'Background data'!B$8:D$18,2,FALSE))*(365.25*1*10^-6)),0)</f>
        <v>1.0650689999999999E-2</v>
      </c>
      <c r="K804" s="4">
        <f>IF($I804="Secured",(E804*(VLOOKUP(F804,'Background data'!B$8:D$18,3,FALSE))*(365.25*1*10^-6)),0)</f>
        <v>0.11834099999999999</v>
      </c>
      <c r="L804" s="4">
        <f>IF(I804="Secured",(E804*(VLOOKUP(F804,'Background data'!B$8:G$18,4,FALSE))*(365.25*1*10^-6)),0)</f>
        <v>5.3253449999999996E-3</v>
      </c>
      <c r="M804" s="4">
        <f>IF(I804="Secured",(E804*(VLOOKUP(F804,'Background data'!B$8:H$18,5,FALSE))*(365.25*1*10^-6)),0)</f>
        <v>0.21301379999999995</v>
      </c>
    </row>
    <row r="805" spans="1:13" x14ac:dyDescent="0.3">
      <c r="A805" s="2" t="s">
        <v>1387</v>
      </c>
      <c r="B805" s="2" t="s">
        <v>211</v>
      </c>
      <c r="C805" s="3">
        <v>45433</v>
      </c>
      <c r="D805" s="2" t="s">
        <v>5</v>
      </c>
      <c r="E805" s="2">
        <f>VLOOKUP(D805,'Background data'!B$2:E$5,4,FALSE)</f>
        <v>64.8</v>
      </c>
      <c r="F805" s="2" t="s">
        <v>11</v>
      </c>
      <c r="G805" s="10">
        <v>45770</v>
      </c>
      <c r="H805" s="3" t="s">
        <v>389</v>
      </c>
      <c r="I805" s="2" t="str">
        <f t="shared" si="19"/>
        <v>Secured</v>
      </c>
      <c r="J805" s="4">
        <f>IF($I805="Secured",(E805*(VLOOKUP(F805,'Background data'!B$8:D$18,2,FALSE))*(365.25*1*10^-6)),0)</f>
        <v>1.0650689999999999E-2</v>
      </c>
      <c r="K805" s="4">
        <f>IF($I805="Secured",(E805*(VLOOKUP(F805,'Background data'!B$8:D$18,3,FALSE))*(365.25*1*10^-6)),0)</f>
        <v>0.11834099999999999</v>
      </c>
      <c r="L805" s="4">
        <f>IF(I805="Secured",(E805*(VLOOKUP(F805,'Background data'!B$8:G$18,4,FALSE))*(365.25*1*10^-6)),0)</f>
        <v>5.3253449999999996E-3</v>
      </c>
      <c r="M805" s="4">
        <f>IF(I805="Secured",(E805*(VLOOKUP(F805,'Background data'!B$8:H$18,5,FALSE))*(365.25*1*10^-6)),0)</f>
        <v>0.21301379999999995</v>
      </c>
    </row>
    <row r="806" spans="1:13" x14ac:dyDescent="0.3">
      <c r="A806" s="2" t="s">
        <v>1388</v>
      </c>
      <c r="B806" s="2" t="s">
        <v>212</v>
      </c>
      <c r="C806" s="3">
        <v>45435</v>
      </c>
      <c r="D806" s="2" t="s">
        <v>5</v>
      </c>
      <c r="E806" s="2">
        <f>VLOOKUP(D806,'Background data'!B$2:E$5,4,FALSE)</f>
        <v>64.8</v>
      </c>
      <c r="F806" s="2" t="s">
        <v>11</v>
      </c>
      <c r="G806" s="10">
        <v>45770</v>
      </c>
      <c r="H806" s="3" t="s">
        <v>389</v>
      </c>
      <c r="I806" s="2" t="str">
        <f t="shared" si="19"/>
        <v>Secured</v>
      </c>
      <c r="J806" s="4">
        <f>IF($I806="Secured",(E806*(VLOOKUP(F806,'Background data'!B$8:D$18,2,FALSE))*(365.25*1*10^-6)),0)</f>
        <v>1.0650689999999999E-2</v>
      </c>
      <c r="K806" s="4">
        <f>IF($I806="Secured",(E806*(VLOOKUP(F806,'Background data'!B$8:D$18,3,FALSE))*(365.25*1*10^-6)),0)</f>
        <v>0.11834099999999999</v>
      </c>
      <c r="L806" s="4">
        <f>IF(I806="Secured",(E806*(VLOOKUP(F806,'Background data'!B$8:G$18,4,FALSE))*(365.25*1*10^-6)),0)</f>
        <v>5.3253449999999996E-3</v>
      </c>
      <c r="M806" s="4">
        <f>IF(I806="Secured",(E806*(VLOOKUP(F806,'Background data'!B$8:H$18,5,FALSE))*(365.25*1*10^-6)),0)</f>
        <v>0.21301379999999995</v>
      </c>
    </row>
    <row r="807" spans="1:13" x14ac:dyDescent="0.3">
      <c r="A807" s="2" t="s">
        <v>1389</v>
      </c>
      <c r="B807" s="2" t="s">
        <v>212</v>
      </c>
      <c r="C807" s="17">
        <v>45468</v>
      </c>
      <c r="D807" s="2" t="s">
        <v>5</v>
      </c>
      <c r="E807" s="2">
        <f>VLOOKUP(D807,'Background data'!B$2:E$5,4,FALSE)</f>
        <v>64.8</v>
      </c>
      <c r="F807" s="2" t="s">
        <v>11</v>
      </c>
      <c r="G807" s="10">
        <v>45770</v>
      </c>
      <c r="H807" s="3" t="s">
        <v>389</v>
      </c>
      <c r="I807" s="2" t="str">
        <f t="shared" si="19"/>
        <v>Secured</v>
      </c>
      <c r="J807" s="4">
        <f>IF($I807="Secured",(E807*(VLOOKUP(F807,'Background data'!B$8:D$18,2,FALSE))*(365.25*1*10^-6)),0)</f>
        <v>1.0650689999999999E-2</v>
      </c>
      <c r="K807" s="4">
        <f>IF($I807="Secured",(E807*(VLOOKUP(F807,'Background data'!B$8:D$18,3,FALSE))*(365.25*1*10^-6)),0)</f>
        <v>0.11834099999999999</v>
      </c>
      <c r="L807" s="4">
        <f>IF(I807="Secured",(E807*(VLOOKUP(F807,'Background data'!B$8:G$18,4,FALSE))*(365.25*1*10^-6)),0)</f>
        <v>5.3253449999999996E-3</v>
      </c>
      <c r="M807" s="4">
        <f>IF(I807="Secured",(E807*(VLOOKUP(F807,'Background data'!B$8:H$18,5,FALSE))*(365.25*1*10^-6)),0)</f>
        <v>0.21301379999999995</v>
      </c>
    </row>
    <row r="808" spans="1:13" x14ac:dyDescent="0.3">
      <c r="A808" s="2" t="s">
        <v>1390</v>
      </c>
      <c r="B808" s="2" t="s">
        <v>212</v>
      </c>
      <c r="C808" s="3">
        <v>45443</v>
      </c>
      <c r="D808" s="2" t="s">
        <v>5</v>
      </c>
      <c r="E808" s="2">
        <f>VLOOKUP(D808,'Background data'!B$2:E$5,4,FALSE)</f>
        <v>64.8</v>
      </c>
      <c r="F808" s="2" t="s">
        <v>11</v>
      </c>
      <c r="G808" s="10">
        <v>45770</v>
      </c>
      <c r="H808" s="3" t="s">
        <v>389</v>
      </c>
      <c r="I808" s="2" t="str">
        <f t="shared" si="19"/>
        <v>Secured</v>
      </c>
      <c r="J808" s="4">
        <f>IF($I808="Secured",(E808*(VLOOKUP(F808,'Background data'!B$8:D$18,2,FALSE))*(365.25*1*10^-6)),0)</f>
        <v>1.0650689999999999E-2</v>
      </c>
      <c r="K808" s="4">
        <f>IF($I808="Secured",(E808*(VLOOKUP(F808,'Background data'!B$8:D$18,3,FALSE))*(365.25*1*10^-6)),0)</f>
        <v>0.11834099999999999</v>
      </c>
      <c r="L808" s="4">
        <f>IF(I808="Secured",(E808*(VLOOKUP(F808,'Background data'!B$8:G$18,4,FALSE))*(365.25*1*10^-6)),0)</f>
        <v>5.3253449999999996E-3</v>
      </c>
      <c r="M808" s="4">
        <f>IF(I808="Secured",(E808*(VLOOKUP(F808,'Background data'!B$8:H$18,5,FALSE))*(365.25*1*10^-6)),0)</f>
        <v>0.21301379999999995</v>
      </c>
    </row>
    <row r="809" spans="1:13" x14ac:dyDescent="0.3">
      <c r="A809" s="2" t="s">
        <v>1391</v>
      </c>
      <c r="B809" s="2" t="s">
        <v>212</v>
      </c>
      <c r="C809" s="3">
        <v>45434</v>
      </c>
      <c r="D809" s="2" t="s">
        <v>5</v>
      </c>
      <c r="E809" s="2">
        <f>VLOOKUP(D809,'Background data'!B$2:E$5,4,FALSE)</f>
        <v>64.8</v>
      </c>
      <c r="F809" s="2" t="s">
        <v>11</v>
      </c>
      <c r="G809" s="10">
        <v>45770</v>
      </c>
      <c r="H809" s="3" t="s">
        <v>389</v>
      </c>
      <c r="I809" s="2" t="str">
        <f t="shared" si="19"/>
        <v>Secured</v>
      </c>
      <c r="J809" s="4">
        <f>IF($I809="Secured",(E809*(VLOOKUP(F809,'Background data'!B$8:D$18,2,FALSE))*(365.25*1*10^-6)),0)</f>
        <v>1.0650689999999999E-2</v>
      </c>
      <c r="K809" s="4">
        <f>IF($I809="Secured",(E809*(VLOOKUP(F809,'Background data'!B$8:D$18,3,FALSE))*(365.25*1*10^-6)),0)</f>
        <v>0.11834099999999999</v>
      </c>
      <c r="L809" s="4">
        <f>IF(I809="Secured",(E809*(VLOOKUP(F809,'Background data'!B$8:G$18,4,FALSE))*(365.25*1*10^-6)),0)</f>
        <v>5.3253449999999996E-3</v>
      </c>
      <c r="M809" s="4">
        <f>IF(I809="Secured",(E809*(VLOOKUP(F809,'Background data'!B$8:H$18,5,FALSE))*(365.25*1*10^-6)),0)</f>
        <v>0.21301379999999995</v>
      </c>
    </row>
    <row r="810" spans="1:13" x14ac:dyDescent="0.3">
      <c r="A810" s="2" t="s">
        <v>1392</v>
      </c>
      <c r="B810" s="2" t="s">
        <v>212</v>
      </c>
      <c r="C810" s="3">
        <v>45433</v>
      </c>
      <c r="D810" s="2" t="s">
        <v>5</v>
      </c>
      <c r="E810" s="2">
        <f>VLOOKUP(D810,'Background data'!B$2:E$5,4,FALSE)</f>
        <v>64.8</v>
      </c>
      <c r="F810" s="2" t="s">
        <v>11</v>
      </c>
      <c r="G810" s="10">
        <v>45770</v>
      </c>
      <c r="H810" s="3" t="s">
        <v>389</v>
      </c>
      <c r="I810" s="2" t="str">
        <f t="shared" si="19"/>
        <v>Secured</v>
      </c>
      <c r="J810" s="4">
        <f>IF($I810="Secured",(E810*(VLOOKUP(F810,'Background data'!B$8:D$18,2,FALSE))*(365.25*1*10^-6)),0)</f>
        <v>1.0650689999999999E-2</v>
      </c>
      <c r="K810" s="4">
        <f>IF($I810="Secured",(E810*(VLOOKUP(F810,'Background data'!B$8:D$18,3,FALSE))*(365.25*1*10^-6)),0)</f>
        <v>0.11834099999999999</v>
      </c>
      <c r="L810" s="4">
        <f>IF(I810="Secured",(E810*(VLOOKUP(F810,'Background data'!B$8:G$18,4,FALSE))*(365.25*1*10^-6)),0)</f>
        <v>5.3253449999999996E-3</v>
      </c>
      <c r="M810" s="4">
        <f>IF(I810="Secured",(E810*(VLOOKUP(F810,'Background data'!B$8:H$18,5,FALSE))*(365.25*1*10^-6)),0)</f>
        <v>0.21301379999999995</v>
      </c>
    </row>
    <row r="811" spans="1:13" x14ac:dyDescent="0.3">
      <c r="A811" s="2" t="s">
        <v>1393</v>
      </c>
      <c r="B811" s="2" t="s">
        <v>212</v>
      </c>
      <c r="C811" s="3">
        <v>45433</v>
      </c>
      <c r="D811" s="2" t="s">
        <v>5</v>
      </c>
      <c r="E811" s="2">
        <f>VLOOKUP(D811,'Background data'!B$2:E$5,4,FALSE)</f>
        <v>64.8</v>
      </c>
      <c r="F811" s="2" t="s">
        <v>11</v>
      </c>
      <c r="G811" s="10">
        <v>45770</v>
      </c>
      <c r="H811" s="3" t="s">
        <v>389</v>
      </c>
      <c r="I811" s="2" t="str">
        <f t="shared" si="19"/>
        <v>Secured</v>
      </c>
      <c r="J811" s="4">
        <f>IF($I811="Secured",(E811*(VLOOKUP(F811,'Background data'!B$8:D$18,2,FALSE))*(365.25*1*10^-6)),0)</f>
        <v>1.0650689999999999E-2</v>
      </c>
      <c r="K811" s="4">
        <f>IF($I811="Secured",(E811*(VLOOKUP(F811,'Background data'!B$8:D$18,3,FALSE))*(365.25*1*10^-6)),0)</f>
        <v>0.11834099999999999</v>
      </c>
      <c r="L811" s="4">
        <f>IF(I811="Secured",(E811*(VLOOKUP(F811,'Background data'!B$8:G$18,4,FALSE))*(365.25*1*10^-6)),0)</f>
        <v>5.3253449999999996E-3</v>
      </c>
      <c r="M811" s="4">
        <f>IF(I811="Secured",(E811*(VLOOKUP(F811,'Background data'!B$8:H$18,5,FALSE))*(365.25*1*10^-6)),0)</f>
        <v>0.21301379999999995</v>
      </c>
    </row>
    <row r="812" spans="1:13" x14ac:dyDescent="0.3">
      <c r="A812" s="2" t="s">
        <v>1394</v>
      </c>
      <c r="B812" s="2" t="s">
        <v>212</v>
      </c>
      <c r="C812" s="3">
        <v>45433</v>
      </c>
      <c r="D812" s="2" t="s">
        <v>5</v>
      </c>
      <c r="E812" s="2">
        <f>VLOOKUP(D812,'Background data'!B$2:E$5,4,FALSE)</f>
        <v>64.8</v>
      </c>
      <c r="F812" s="2" t="s">
        <v>11</v>
      </c>
      <c r="G812" s="10">
        <v>45770</v>
      </c>
      <c r="H812" s="3" t="s">
        <v>389</v>
      </c>
      <c r="I812" s="2" t="str">
        <f t="shared" si="19"/>
        <v>Secured</v>
      </c>
      <c r="J812" s="4">
        <f>IF($I812="Secured",(E812*(VLOOKUP(F812,'Background data'!B$8:D$18,2,FALSE))*(365.25*1*10^-6)),0)</f>
        <v>1.0650689999999999E-2</v>
      </c>
      <c r="K812" s="4">
        <f>IF($I812="Secured",(E812*(VLOOKUP(F812,'Background data'!B$8:D$18,3,FALSE))*(365.25*1*10^-6)),0)</f>
        <v>0.11834099999999999</v>
      </c>
      <c r="L812" s="4">
        <f>IF(I812="Secured",(E812*(VLOOKUP(F812,'Background data'!B$8:G$18,4,FALSE))*(365.25*1*10^-6)),0)</f>
        <v>5.3253449999999996E-3</v>
      </c>
      <c r="M812" s="4">
        <f>IF(I812="Secured",(E812*(VLOOKUP(F812,'Background data'!B$8:H$18,5,FALSE))*(365.25*1*10^-6)),0)</f>
        <v>0.21301379999999995</v>
      </c>
    </row>
    <row r="813" spans="1:13" x14ac:dyDescent="0.3">
      <c r="A813" s="2" t="s">
        <v>1395</v>
      </c>
      <c r="B813" s="2" t="s">
        <v>212</v>
      </c>
      <c r="C813" s="3">
        <v>45434</v>
      </c>
      <c r="D813" s="2" t="s">
        <v>5</v>
      </c>
      <c r="E813" s="2">
        <f>VLOOKUP(D813,'Background data'!B$2:E$5,4,FALSE)</f>
        <v>64.8</v>
      </c>
      <c r="F813" s="2" t="s">
        <v>11</v>
      </c>
      <c r="G813" s="10">
        <v>45770</v>
      </c>
      <c r="H813" s="3" t="s">
        <v>389</v>
      </c>
      <c r="I813" s="2" t="str">
        <f t="shared" si="19"/>
        <v>Secured</v>
      </c>
      <c r="J813" s="4">
        <f>IF($I813="Secured",(E813*(VLOOKUP(F813,'Background data'!B$8:D$18,2,FALSE))*(365.25*1*10^-6)),0)</f>
        <v>1.0650689999999999E-2</v>
      </c>
      <c r="K813" s="4">
        <f>IF($I813="Secured",(E813*(VLOOKUP(F813,'Background data'!B$8:D$18,3,FALSE))*(365.25*1*10^-6)),0)</f>
        <v>0.11834099999999999</v>
      </c>
      <c r="L813" s="4">
        <f>IF(I813="Secured",(E813*(VLOOKUP(F813,'Background data'!B$8:G$18,4,FALSE))*(365.25*1*10^-6)),0)</f>
        <v>5.3253449999999996E-3</v>
      </c>
      <c r="M813" s="4">
        <f>IF(I813="Secured",(E813*(VLOOKUP(F813,'Background data'!B$8:H$18,5,FALSE))*(365.25*1*10^-6)),0)</f>
        <v>0.21301379999999995</v>
      </c>
    </row>
    <row r="814" spans="1:13" x14ac:dyDescent="0.3">
      <c r="A814" s="2" t="s">
        <v>1396</v>
      </c>
      <c r="B814" s="2" t="s">
        <v>212</v>
      </c>
      <c r="C814" s="3">
        <v>45434</v>
      </c>
      <c r="D814" s="2" t="s">
        <v>5</v>
      </c>
      <c r="E814" s="2">
        <f>VLOOKUP(D814,'Background data'!B$2:E$5,4,FALSE)</f>
        <v>64.8</v>
      </c>
      <c r="F814" s="2" t="s">
        <v>11</v>
      </c>
      <c r="G814" s="10">
        <v>45770</v>
      </c>
      <c r="H814" s="3" t="s">
        <v>389</v>
      </c>
      <c r="I814" s="2" t="str">
        <f t="shared" si="19"/>
        <v>Secured</v>
      </c>
      <c r="J814" s="4">
        <f>IF($I814="Secured",(E814*(VLOOKUP(F814,'Background data'!B$8:D$18,2,FALSE))*(365.25*1*10^-6)),0)</f>
        <v>1.0650689999999999E-2</v>
      </c>
      <c r="K814" s="4">
        <f>IF($I814="Secured",(E814*(VLOOKUP(F814,'Background data'!B$8:D$18,3,FALSE))*(365.25*1*10^-6)),0)</f>
        <v>0.11834099999999999</v>
      </c>
      <c r="L814" s="4">
        <f>IF(I814="Secured",(E814*(VLOOKUP(F814,'Background data'!B$8:G$18,4,FALSE))*(365.25*1*10^-6)),0)</f>
        <v>5.3253449999999996E-3</v>
      </c>
      <c r="M814" s="4">
        <f>IF(I814="Secured",(E814*(VLOOKUP(F814,'Background data'!B$8:H$18,5,FALSE))*(365.25*1*10^-6)),0)</f>
        <v>0.21301379999999995</v>
      </c>
    </row>
    <row r="815" spans="1:13" x14ac:dyDescent="0.3">
      <c r="A815" s="2" t="s">
        <v>1011</v>
      </c>
      <c r="B815" s="2" t="s">
        <v>212</v>
      </c>
      <c r="C815" s="17">
        <v>45495</v>
      </c>
      <c r="D815" s="2" t="s">
        <v>5</v>
      </c>
      <c r="E815" s="2">
        <f>VLOOKUP(D815,'Background data'!B$2:E$5,4,FALSE)</f>
        <v>64.8</v>
      </c>
      <c r="F815" s="2" t="s">
        <v>11</v>
      </c>
      <c r="G815" s="10">
        <v>45770</v>
      </c>
      <c r="H815" s="3" t="s">
        <v>389</v>
      </c>
      <c r="I815" s="2" t="str">
        <f t="shared" si="19"/>
        <v>Secured</v>
      </c>
      <c r="J815" s="4">
        <f>IF($I815="Secured",(E815*(VLOOKUP(F815,'Background data'!B$8:D$18,2,FALSE))*(365.25*1*10^-6)),0)</f>
        <v>1.0650689999999999E-2</v>
      </c>
      <c r="K815" s="4">
        <f>IF($I815="Secured",(E815*(VLOOKUP(F815,'Background data'!B$8:D$18,3,FALSE))*(365.25*1*10^-6)),0)</f>
        <v>0.11834099999999999</v>
      </c>
      <c r="L815" s="4">
        <f>IF(I815="Secured",(E815*(VLOOKUP(F815,'Background data'!B$8:G$18,4,FALSE))*(365.25*1*10^-6)),0)</f>
        <v>5.3253449999999996E-3</v>
      </c>
      <c r="M815" s="4">
        <f>IF(I815="Secured",(E815*(VLOOKUP(F815,'Background data'!B$8:H$18,5,FALSE))*(365.25*1*10^-6)),0)</f>
        <v>0.21301379999999995</v>
      </c>
    </row>
    <row r="816" spans="1:13" x14ac:dyDescent="0.3">
      <c r="A816" s="2" t="s">
        <v>1397</v>
      </c>
      <c r="B816" s="2" t="s">
        <v>212</v>
      </c>
      <c r="C816" s="3">
        <v>45435</v>
      </c>
      <c r="D816" s="2" t="s">
        <v>5</v>
      </c>
      <c r="E816" s="2">
        <f>VLOOKUP(D816,'Background data'!B$2:E$5,4,FALSE)</f>
        <v>64.8</v>
      </c>
      <c r="F816" s="2" t="s">
        <v>11</v>
      </c>
      <c r="G816" s="10">
        <v>45770</v>
      </c>
      <c r="H816" s="3" t="s">
        <v>389</v>
      </c>
      <c r="I816" s="2" t="str">
        <f t="shared" si="19"/>
        <v>Secured</v>
      </c>
      <c r="J816" s="4">
        <f>IF($I816="Secured",(E816*(VLOOKUP(F816,'Background data'!B$8:D$18,2,FALSE))*(365.25*1*10^-6)),0)</f>
        <v>1.0650689999999999E-2</v>
      </c>
      <c r="K816" s="4">
        <f>IF($I816="Secured",(E816*(VLOOKUP(F816,'Background data'!B$8:D$18,3,FALSE))*(365.25*1*10^-6)),0)</f>
        <v>0.11834099999999999</v>
      </c>
      <c r="L816" s="4">
        <f>IF(I816="Secured",(E816*(VLOOKUP(F816,'Background data'!B$8:G$18,4,FALSE))*(365.25*1*10^-6)),0)</f>
        <v>5.3253449999999996E-3</v>
      </c>
      <c r="M816" s="4">
        <f>IF(I816="Secured",(E816*(VLOOKUP(F816,'Background data'!B$8:H$18,5,FALSE))*(365.25*1*10^-6)),0)</f>
        <v>0.21301379999999995</v>
      </c>
    </row>
    <row r="817" spans="1:13" x14ac:dyDescent="0.3">
      <c r="A817" s="2" t="s">
        <v>1398</v>
      </c>
      <c r="B817" s="2" t="s">
        <v>212</v>
      </c>
      <c r="C817" s="3">
        <v>45434</v>
      </c>
      <c r="D817" s="2" t="s">
        <v>5</v>
      </c>
      <c r="E817" s="2">
        <f>VLOOKUP(D817,'Background data'!B$2:E$5,4,FALSE)</f>
        <v>64.8</v>
      </c>
      <c r="F817" s="2" t="s">
        <v>11</v>
      </c>
      <c r="G817" s="10">
        <v>45770</v>
      </c>
      <c r="H817" s="3" t="s">
        <v>389</v>
      </c>
      <c r="I817" s="2" t="str">
        <f t="shared" ref="I817:I858" si="20">IF(G817="","Not secured","Secured")</f>
        <v>Secured</v>
      </c>
      <c r="J817" s="4">
        <f>IF($I817="Secured",(E817*(VLOOKUP(F817,'Background data'!B$8:D$18,2,FALSE))*(365.25*1*10^-6)),0)</f>
        <v>1.0650689999999999E-2</v>
      </c>
      <c r="K817" s="4">
        <f>IF($I817="Secured",(E817*(VLOOKUP(F817,'Background data'!B$8:D$18,3,FALSE))*(365.25*1*10^-6)),0)</f>
        <v>0.11834099999999999</v>
      </c>
      <c r="L817" s="4">
        <f>IF(I817="Secured",(E817*(VLOOKUP(F817,'Background data'!B$8:G$18,4,FALSE))*(365.25*1*10^-6)),0)</f>
        <v>5.3253449999999996E-3</v>
      </c>
      <c r="M817" s="4">
        <f>IF(I817="Secured",(E817*(VLOOKUP(F817,'Background data'!B$8:H$18,5,FALSE))*(365.25*1*10^-6)),0)</f>
        <v>0.21301379999999995</v>
      </c>
    </row>
    <row r="818" spans="1:13" x14ac:dyDescent="0.3">
      <c r="A818" s="2" t="s">
        <v>1399</v>
      </c>
      <c r="B818" s="2" t="s">
        <v>212</v>
      </c>
      <c r="C818" s="3">
        <v>45443</v>
      </c>
      <c r="D818" s="2" t="s">
        <v>5</v>
      </c>
      <c r="E818" s="2">
        <f>VLOOKUP(D818,'Background data'!B$2:E$5,4,FALSE)</f>
        <v>64.8</v>
      </c>
      <c r="F818" s="2" t="s">
        <v>11</v>
      </c>
      <c r="G818" s="10">
        <v>45770</v>
      </c>
      <c r="H818" s="3" t="s">
        <v>389</v>
      </c>
      <c r="I818" s="2" t="str">
        <f t="shared" si="20"/>
        <v>Secured</v>
      </c>
      <c r="J818" s="4">
        <f>IF($I818="Secured",(E818*(VLOOKUP(F818,'Background data'!B$8:D$18,2,FALSE))*(365.25*1*10^-6)),0)</f>
        <v>1.0650689999999999E-2</v>
      </c>
      <c r="K818" s="4">
        <f>IF($I818="Secured",(E818*(VLOOKUP(F818,'Background data'!B$8:D$18,3,FALSE))*(365.25*1*10^-6)),0)</f>
        <v>0.11834099999999999</v>
      </c>
      <c r="L818" s="4">
        <f>IF(I818="Secured",(E818*(VLOOKUP(F818,'Background data'!B$8:G$18,4,FALSE))*(365.25*1*10^-6)),0)</f>
        <v>5.3253449999999996E-3</v>
      </c>
      <c r="M818" s="4">
        <f>IF(I818="Secured",(E818*(VLOOKUP(F818,'Background data'!B$8:H$18,5,FALSE))*(365.25*1*10^-6)),0)</f>
        <v>0.21301379999999995</v>
      </c>
    </row>
    <row r="819" spans="1:13" x14ac:dyDescent="0.3">
      <c r="A819" s="2" t="s">
        <v>1400</v>
      </c>
      <c r="B819" s="2" t="s">
        <v>212</v>
      </c>
      <c r="C819" s="17">
        <v>45453</v>
      </c>
      <c r="D819" s="2" t="s">
        <v>5</v>
      </c>
      <c r="E819" s="2">
        <f>VLOOKUP(D819,'Background data'!B$2:E$5,4,FALSE)</f>
        <v>64.8</v>
      </c>
      <c r="F819" s="2" t="s">
        <v>11</v>
      </c>
      <c r="G819" s="10">
        <v>45770</v>
      </c>
      <c r="H819" s="3" t="s">
        <v>389</v>
      </c>
      <c r="I819" s="2" t="str">
        <f t="shared" si="20"/>
        <v>Secured</v>
      </c>
      <c r="J819" s="4">
        <f>IF($I819="Secured",(E819*(VLOOKUP(F819,'Background data'!B$8:D$18,2,FALSE))*(365.25*1*10^-6)),0)</f>
        <v>1.0650689999999999E-2</v>
      </c>
      <c r="K819" s="4">
        <f>IF($I819="Secured",(E819*(VLOOKUP(F819,'Background data'!B$8:D$18,3,FALSE))*(365.25*1*10^-6)),0)</f>
        <v>0.11834099999999999</v>
      </c>
      <c r="L819" s="4">
        <f>IF(I819="Secured",(E819*(VLOOKUP(F819,'Background data'!B$8:G$18,4,FALSE))*(365.25*1*10^-6)),0)</f>
        <v>5.3253449999999996E-3</v>
      </c>
      <c r="M819" s="4">
        <f>IF(I819="Secured",(E819*(VLOOKUP(F819,'Background data'!B$8:H$18,5,FALSE))*(365.25*1*10^-6)),0)</f>
        <v>0.21301379999999995</v>
      </c>
    </row>
    <row r="820" spans="1:13" x14ac:dyDescent="0.3">
      <c r="A820" s="2" t="s">
        <v>1401</v>
      </c>
      <c r="B820" s="2" t="s">
        <v>212</v>
      </c>
      <c r="C820" s="3">
        <v>45434</v>
      </c>
      <c r="D820" s="2" t="s">
        <v>5</v>
      </c>
      <c r="E820" s="2">
        <f>VLOOKUP(D820,'Background data'!B$2:E$5,4,FALSE)</f>
        <v>64.8</v>
      </c>
      <c r="F820" s="2" t="s">
        <v>11</v>
      </c>
      <c r="G820" s="10">
        <v>45770</v>
      </c>
      <c r="H820" s="3" t="s">
        <v>389</v>
      </c>
      <c r="I820" s="2" t="str">
        <f t="shared" si="20"/>
        <v>Secured</v>
      </c>
      <c r="J820" s="4">
        <f>IF($I820="Secured",(E820*(VLOOKUP(F820,'Background data'!B$8:D$18,2,FALSE))*(365.25*1*10^-6)),0)</f>
        <v>1.0650689999999999E-2</v>
      </c>
      <c r="K820" s="4">
        <f>IF($I820="Secured",(E820*(VLOOKUP(F820,'Background data'!B$8:D$18,3,FALSE))*(365.25*1*10^-6)),0)</f>
        <v>0.11834099999999999</v>
      </c>
      <c r="L820" s="4">
        <f>IF(I820="Secured",(E820*(VLOOKUP(F820,'Background data'!B$8:G$18,4,FALSE))*(365.25*1*10^-6)),0)</f>
        <v>5.3253449999999996E-3</v>
      </c>
      <c r="M820" s="4">
        <f>IF(I820="Secured",(E820*(VLOOKUP(F820,'Background data'!B$8:H$18,5,FALSE))*(365.25*1*10^-6)),0)</f>
        <v>0.21301379999999995</v>
      </c>
    </row>
    <row r="821" spans="1:13" x14ac:dyDescent="0.3">
      <c r="A821" s="2" t="s">
        <v>1402</v>
      </c>
      <c r="B821" s="2" t="s">
        <v>213</v>
      </c>
      <c r="C821" s="17">
        <v>45455</v>
      </c>
      <c r="D821" s="2" t="s">
        <v>5</v>
      </c>
      <c r="E821" s="2">
        <f>VLOOKUP(D821,'Background data'!B$2:E$5,4,FALSE)</f>
        <v>64.8</v>
      </c>
      <c r="F821" s="2" t="s">
        <v>11</v>
      </c>
      <c r="G821" s="10">
        <v>45770</v>
      </c>
      <c r="H821" s="3" t="s">
        <v>389</v>
      </c>
      <c r="I821" s="2" t="str">
        <f t="shared" si="20"/>
        <v>Secured</v>
      </c>
      <c r="J821" s="4">
        <f>IF($I821="Secured",(E821*(VLOOKUP(F821,'Background data'!B$8:D$18,2,FALSE))*(365.25*1*10^-6)),0)</f>
        <v>1.0650689999999999E-2</v>
      </c>
      <c r="K821" s="4">
        <f>IF($I821="Secured",(E821*(VLOOKUP(F821,'Background data'!B$8:D$18,3,FALSE))*(365.25*1*10^-6)),0)</f>
        <v>0.11834099999999999</v>
      </c>
      <c r="L821" s="4">
        <f>IF(I821="Secured",(E821*(VLOOKUP(F821,'Background data'!B$8:G$18,4,FALSE))*(365.25*1*10^-6)),0)</f>
        <v>5.3253449999999996E-3</v>
      </c>
      <c r="M821" s="4">
        <f>IF(I821="Secured",(E821*(VLOOKUP(F821,'Background data'!B$8:H$18,5,FALSE))*(365.25*1*10^-6)),0)</f>
        <v>0.21301379999999995</v>
      </c>
    </row>
    <row r="822" spans="1:13" x14ac:dyDescent="0.3">
      <c r="A822" s="2" t="s">
        <v>1403</v>
      </c>
      <c r="B822" s="2" t="s">
        <v>214</v>
      </c>
      <c r="C822" s="3">
        <v>45433</v>
      </c>
      <c r="D822" s="2" t="s">
        <v>5</v>
      </c>
      <c r="E822" s="2">
        <f>VLOOKUP(D822,'Background data'!B$2:E$5,4,FALSE)</f>
        <v>64.8</v>
      </c>
      <c r="F822" s="2" t="s">
        <v>11</v>
      </c>
      <c r="G822" s="10">
        <v>45770</v>
      </c>
      <c r="H822" s="3" t="s">
        <v>389</v>
      </c>
      <c r="I822" s="2" t="str">
        <f t="shared" si="20"/>
        <v>Secured</v>
      </c>
      <c r="J822" s="4">
        <f>IF($I822="Secured",(E822*(VLOOKUP(F822,'Background data'!B$8:D$18,2,FALSE))*(365.25*1*10^-6)),0)</f>
        <v>1.0650689999999999E-2</v>
      </c>
      <c r="K822" s="4">
        <f>IF($I822="Secured",(E822*(VLOOKUP(F822,'Background data'!B$8:D$18,3,FALSE))*(365.25*1*10^-6)),0)</f>
        <v>0.11834099999999999</v>
      </c>
      <c r="L822" s="4">
        <f>IF(I822="Secured",(E822*(VLOOKUP(F822,'Background data'!B$8:G$18,4,FALSE))*(365.25*1*10^-6)),0)</f>
        <v>5.3253449999999996E-3</v>
      </c>
      <c r="M822" s="4">
        <f>IF(I822="Secured",(E822*(VLOOKUP(F822,'Background data'!B$8:H$18,5,FALSE))*(365.25*1*10^-6)),0)</f>
        <v>0.21301379999999995</v>
      </c>
    </row>
    <row r="823" spans="1:13" x14ac:dyDescent="0.3">
      <c r="A823" s="2" t="s">
        <v>1404</v>
      </c>
      <c r="B823" s="2" t="s">
        <v>214</v>
      </c>
      <c r="C823" s="3">
        <v>45435</v>
      </c>
      <c r="D823" s="2" t="s">
        <v>5</v>
      </c>
      <c r="E823" s="2">
        <f>VLOOKUP(D823,'Background data'!B$2:E$5,4,FALSE)</f>
        <v>64.8</v>
      </c>
      <c r="F823" s="2" t="s">
        <v>11</v>
      </c>
      <c r="G823" s="10">
        <v>45770</v>
      </c>
      <c r="H823" s="3" t="s">
        <v>389</v>
      </c>
      <c r="I823" s="2" t="str">
        <f t="shared" si="20"/>
        <v>Secured</v>
      </c>
      <c r="J823" s="4">
        <f>IF($I823="Secured",(E823*(VLOOKUP(F823,'Background data'!B$8:D$18,2,FALSE))*(365.25*1*10^-6)),0)</f>
        <v>1.0650689999999999E-2</v>
      </c>
      <c r="K823" s="4">
        <f>IF($I823="Secured",(E823*(VLOOKUP(F823,'Background data'!B$8:D$18,3,FALSE))*(365.25*1*10^-6)),0)</f>
        <v>0.11834099999999999</v>
      </c>
      <c r="L823" s="4">
        <f>IF(I823="Secured",(E823*(VLOOKUP(F823,'Background data'!B$8:G$18,4,FALSE))*(365.25*1*10^-6)),0)</f>
        <v>5.3253449999999996E-3</v>
      </c>
      <c r="M823" s="4">
        <f>IF(I823="Secured",(E823*(VLOOKUP(F823,'Background data'!B$8:H$18,5,FALSE))*(365.25*1*10^-6)),0)</f>
        <v>0.21301379999999995</v>
      </c>
    </row>
    <row r="824" spans="1:13" x14ac:dyDescent="0.3">
      <c r="A824" s="2" t="s">
        <v>1405</v>
      </c>
      <c r="B824" s="2" t="s">
        <v>215</v>
      </c>
      <c r="C824" s="17">
        <v>45464</v>
      </c>
      <c r="D824" s="2" t="s">
        <v>5</v>
      </c>
      <c r="E824" s="2">
        <f>VLOOKUP(D824,'Background data'!B$2:E$5,4,FALSE)</f>
        <v>64.8</v>
      </c>
      <c r="F824" s="2" t="s">
        <v>11</v>
      </c>
      <c r="G824" s="10">
        <v>45770</v>
      </c>
      <c r="H824" s="3" t="s">
        <v>389</v>
      </c>
      <c r="I824" s="2" t="str">
        <f t="shared" si="20"/>
        <v>Secured</v>
      </c>
      <c r="J824" s="4">
        <f>IF($I824="Secured",(E824*(VLOOKUP(F824,'Background data'!B$8:D$18,2,FALSE))*(365.25*1*10^-6)),0)</f>
        <v>1.0650689999999999E-2</v>
      </c>
      <c r="K824" s="4">
        <f>IF($I824="Secured",(E824*(VLOOKUP(F824,'Background data'!B$8:D$18,3,FALSE))*(365.25*1*10^-6)),0)</f>
        <v>0.11834099999999999</v>
      </c>
      <c r="L824" s="4">
        <f>IF(I824="Secured",(E824*(VLOOKUP(F824,'Background data'!B$8:G$18,4,FALSE))*(365.25*1*10^-6)),0)</f>
        <v>5.3253449999999996E-3</v>
      </c>
      <c r="M824" s="4">
        <f>IF(I824="Secured",(E824*(VLOOKUP(F824,'Background data'!B$8:H$18,5,FALSE))*(365.25*1*10^-6)),0)</f>
        <v>0.21301379999999995</v>
      </c>
    </row>
    <row r="825" spans="1:13" x14ac:dyDescent="0.3">
      <c r="A825" s="2" t="s">
        <v>1406</v>
      </c>
      <c r="B825" s="2" t="s">
        <v>216</v>
      </c>
      <c r="C825" s="17">
        <v>45456</v>
      </c>
      <c r="D825" s="2" t="s">
        <v>5</v>
      </c>
      <c r="E825" s="2">
        <f>VLOOKUP(D825,'Background data'!B$2:E$5,4,FALSE)</f>
        <v>64.8</v>
      </c>
      <c r="F825" s="2" t="s">
        <v>11</v>
      </c>
      <c r="G825" s="10">
        <v>45770</v>
      </c>
      <c r="H825" s="3" t="s">
        <v>389</v>
      </c>
      <c r="I825" s="2" t="str">
        <f t="shared" si="20"/>
        <v>Secured</v>
      </c>
      <c r="J825" s="4">
        <f>IF($I825="Secured",(E825*(VLOOKUP(F825,'Background data'!B$8:D$18,2,FALSE))*(365.25*1*10^-6)),0)</f>
        <v>1.0650689999999999E-2</v>
      </c>
      <c r="K825" s="4">
        <f>IF($I825="Secured",(E825*(VLOOKUP(F825,'Background data'!B$8:D$18,3,FALSE))*(365.25*1*10^-6)),0)</f>
        <v>0.11834099999999999</v>
      </c>
      <c r="L825" s="4">
        <f>IF(I825="Secured",(E825*(VLOOKUP(F825,'Background data'!B$8:G$18,4,FALSE))*(365.25*1*10^-6)),0)</f>
        <v>5.3253449999999996E-3</v>
      </c>
      <c r="M825" s="4">
        <f>IF(I825="Secured",(E825*(VLOOKUP(F825,'Background data'!B$8:H$18,5,FALSE))*(365.25*1*10^-6)),0)</f>
        <v>0.21301379999999995</v>
      </c>
    </row>
    <row r="826" spans="1:13" x14ac:dyDescent="0.3">
      <c r="A826" s="2" t="s">
        <v>1407</v>
      </c>
      <c r="B826" s="2" t="s">
        <v>216</v>
      </c>
      <c r="C826" s="3">
        <v>45436</v>
      </c>
      <c r="D826" s="2" t="s">
        <v>5</v>
      </c>
      <c r="E826" s="2">
        <f>VLOOKUP(D826,'Background data'!B$2:E$5,4,FALSE)</f>
        <v>64.8</v>
      </c>
      <c r="F826" s="2" t="s">
        <v>11</v>
      </c>
      <c r="G826" s="10">
        <v>45770</v>
      </c>
      <c r="H826" s="3" t="s">
        <v>389</v>
      </c>
      <c r="I826" s="2" t="str">
        <f t="shared" si="20"/>
        <v>Secured</v>
      </c>
      <c r="J826" s="4">
        <f>IF($I826="Secured",(E826*(VLOOKUP(F826,'Background data'!B$8:D$18,2,FALSE))*(365.25*1*10^-6)),0)</f>
        <v>1.0650689999999999E-2</v>
      </c>
      <c r="K826" s="4">
        <f>IF($I826="Secured",(E826*(VLOOKUP(F826,'Background data'!B$8:D$18,3,FALSE))*(365.25*1*10^-6)),0)</f>
        <v>0.11834099999999999</v>
      </c>
      <c r="L826" s="4">
        <f>IF(I826="Secured",(E826*(VLOOKUP(F826,'Background data'!B$8:G$18,4,FALSE))*(365.25*1*10^-6)),0)</f>
        <v>5.3253449999999996E-3</v>
      </c>
      <c r="M826" s="4">
        <f>IF(I826="Secured",(E826*(VLOOKUP(F826,'Background data'!B$8:H$18,5,FALSE))*(365.25*1*10^-6)),0)</f>
        <v>0.21301379999999995</v>
      </c>
    </row>
    <row r="827" spans="1:13" x14ac:dyDescent="0.3">
      <c r="A827" s="2" t="s">
        <v>1408</v>
      </c>
      <c r="B827" s="2" t="s">
        <v>216</v>
      </c>
      <c r="C827" s="3">
        <v>45433</v>
      </c>
      <c r="D827" s="2" t="s">
        <v>5</v>
      </c>
      <c r="E827" s="2">
        <f>VLOOKUP(D827,'Background data'!B$2:E$5,4,FALSE)</f>
        <v>64.8</v>
      </c>
      <c r="F827" s="2" t="s">
        <v>11</v>
      </c>
      <c r="G827" s="10">
        <v>45770</v>
      </c>
      <c r="H827" s="3" t="s">
        <v>389</v>
      </c>
      <c r="I827" s="2" t="str">
        <f t="shared" si="20"/>
        <v>Secured</v>
      </c>
      <c r="J827" s="4">
        <f>IF($I827="Secured",(E827*(VLOOKUP(F827,'Background data'!B$8:D$18,2,FALSE))*(365.25*1*10^-6)),0)</f>
        <v>1.0650689999999999E-2</v>
      </c>
      <c r="K827" s="4">
        <f>IF($I827="Secured",(E827*(VLOOKUP(F827,'Background data'!B$8:D$18,3,FALSE))*(365.25*1*10^-6)),0)</f>
        <v>0.11834099999999999</v>
      </c>
      <c r="L827" s="4">
        <f>IF(I827="Secured",(E827*(VLOOKUP(F827,'Background data'!B$8:G$18,4,FALSE))*(365.25*1*10^-6)),0)</f>
        <v>5.3253449999999996E-3</v>
      </c>
      <c r="M827" s="4">
        <f>IF(I827="Secured",(E827*(VLOOKUP(F827,'Background data'!B$8:H$18,5,FALSE))*(365.25*1*10^-6)),0)</f>
        <v>0.21301379999999995</v>
      </c>
    </row>
    <row r="828" spans="1:13" x14ac:dyDescent="0.3">
      <c r="A828" s="2" t="s">
        <v>1409</v>
      </c>
      <c r="B828" s="2" t="s">
        <v>217</v>
      </c>
      <c r="C828" s="3">
        <v>45448</v>
      </c>
      <c r="D828" s="2" t="s">
        <v>5</v>
      </c>
      <c r="E828" s="2">
        <f>VLOOKUP(D828,'Background data'!B$2:E$5,4,FALSE)</f>
        <v>64.8</v>
      </c>
      <c r="F828" s="2" t="s">
        <v>11</v>
      </c>
      <c r="G828" s="10">
        <v>45770</v>
      </c>
      <c r="H828" s="3" t="s">
        <v>389</v>
      </c>
      <c r="I828" s="2" t="str">
        <f t="shared" si="20"/>
        <v>Secured</v>
      </c>
      <c r="J828" s="4">
        <f>IF($I828="Secured",(E828*(VLOOKUP(F828,'Background data'!B$8:D$18,2,FALSE))*(365.25*1*10^-6)),0)</f>
        <v>1.0650689999999999E-2</v>
      </c>
      <c r="K828" s="4">
        <f>IF($I828="Secured",(E828*(VLOOKUP(F828,'Background data'!B$8:D$18,3,FALSE))*(365.25*1*10^-6)),0)</f>
        <v>0.11834099999999999</v>
      </c>
      <c r="L828" s="4">
        <f>IF(I828="Secured",(E828*(VLOOKUP(F828,'Background data'!B$8:G$18,4,FALSE))*(365.25*1*10^-6)),0)</f>
        <v>5.3253449999999996E-3</v>
      </c>
      <c r="M828" s="4">
        <f>IF(I828="Secured",(E828*(VLOOKUP(F828,'Background data'!B$8:H$18,5,FALSE))*(365.25*1*10^-6)),0)</f>
        <v>0.21301379999999995</v>
      </c>
    </row>
    <row r="829" spans="1:13" x14ac:dyDescent="0.3">
      <c r="A829" s="2" t="s">
        <v>1410</v>
      </c>
      <c r="B829" s="2" t="s">
        <v>218</v>
      </c>
      <c r="C829" s="3">
        <v>45435</v>
      </c>
      <c r="D829" s="2" t="s">
        <v>5</v>
      </c>
      <c r="E829" s="2">
        <f>VLOOKUP(D829,'Background data'!B$2:E$5,4,FALSE)</f>
        <v>64.8</v>
      </c>
      <c r="F829" s="2" t="s">
        <v>11</v>
      </c>
      <c r="G829" s="10">
        <v>45770</v>
      </c>
      <c r="H829" s="3" t="s">
        <v>389</v>
      </c>
      <c r="I829" s="2" t="str">
        <f t="shared" si="20"/>
        <v>Secured</v>
      </c>
      <c r="J829" s="4">
        <f>IF($I829="Secured",(E829*(VLOOKUP(F829,'Background data'!B$8:D$18,2,FALSE))*(365.25*1*10^-6)),0)</f>
        <v>1.0650689999999999E-2</v>
      </c>
      <c r="K829" s="4">
        <f>IF($I829="Secured",(E829*(VLOOKUP(F829,'Background data'!B$8:D$18,3,FALSE))*(365.25*1*10^-6)),0)</f>
        <v>0.11834099999999999</v>
      </c>
      <c r="L829" s="4">
        <f>IF(I829="Secured",(E829*(VLOOKUP(F829,'Background data'!B$8:G$18,4,FALSE))*(365.25*1*10^-6)),0)</f>
        <v>5.3253449999999996E-3</v>
      </c>
      <c r="M829" s="4">
        <f>IF(I829="Secured",(E829*(VLOOKUP(F829,'Background data'!B$8:H$18,5,FALSE))*(365.25*1*10^-6)),0)</f>
        <v>0.21301379999999995</v>
      </c>
    </row>
    <row r="830" spans="1:13" x14ac:dyDescent="0.3">
      <c r="A830" s="2" t="s">
        <v>1411</v>
      </c>
      <c r="B830" s="2" t="s">
        <v>218</v>
      </c>
      <c r="C830" s="3">
        <v>45435</v>
      </c>
      <c r="D830" s="2" t="s">
        <v>5</v>
      </c>
      <c r="E830" s="2">
        <f>VLOOKUP(D830,'Background data'!B$2:E$5,4,FALSE)</f>
        <v>64.8</v>
      </c>
      <c r="F830" s="2" t="s">
        <v>11</v>
      </c>
      <c r="G830" s="10">
        <v>45770</v>
      </c>
      <c r="H830" s="3" t="s">
        <v>389</v>
      </c>
      <c r="I830" s="2" t="str">
        <f t="shared" si="20"/>
        <v>Secured</v>
      </c>
      <c r="J830" s="4">
        <f>IF($I830="Secured",(E830*(VLOOKUP(F830,'Background data'!B$8:D$18,2,FALSE))*(365.25*1*10^-6)),0)</f>
        <v>1.0650689999999999E-2</v>
      </c>
      <c r="K830" s="4">
        <f>IF($I830="Secured",(E830*(VLOOKUP(F830,'Background data'!B$8:D$18,3,FALSE))*(365.25*1*10^-6)),0)</f>
        <v>0.11834099999999999</v>
      </c>
      <c r="L830" s="4">
        <f>IF(I830="Secured",(E830*(VLOOKUP(F830,'Background data'!B$8:G$18,4,FALSE))*(365.25*1*10^-6)),0)</f>
        <v>5.3253449999999996E-3</v>
      </c>
      <c r="M830" s="4">
        <f>IF(I830="Secured",(E830*(VLOOKUP(F830,'Background data'!B$8:H$18,5,FALSE))*(365.25*1*10^-6)),0)</f>
        <v>0.21301379999999995</v>
      </c>
    </row>
    <row r="831" spans="1:13" x14ac:dyDescent="0.3">
      <c r="A831" s="2" t="s">
        <v>1412</v>
      </c>
      <c r="B831" s="2" t="s">
        <v>218</v>
      </c>
      <c r="C831" s="3">
        <v>45435</v>
      </c>
      <c r="D831" s="2" t="s">
        <v>5</v>
      </c>
      <c r="E831" s="2">
        <f>VLOOKUP(D831,'Background data'!B$2:E$5,4,FALSE)</f>
        <v>64.8</v>
      </c>
      <c r="F831" s="2" t="s">
        <v>11</v>
      </c>
      <c r="G831" s="10">
        <v>45770</v>
      </c>
      <c r="H831" s="3" t="s">
        <v>389</v>
      </c>
      <c r="I831" s="2" t="str">
        <f t="shared" si="20"/>
        <v>Secured</v>
      </c>
      <c r="J831" s="4">
        <f>IF($I831="Secured",(E831*(VLOOKUP(F831,'Background data'!B$8:D$18,2,FALSE))*(365.25*1*10^-6)),0)</f>
        <v>1.0650689999999999E-2</v>
      </c>
      <c r="K831" s="4">
        <f>IF($I831="Secured",(E831*(VLOOKUP(F831,'Background data'!B$8:D$18,3,FALSE))*(365.25*1*10^-6)),0)</f>
        <v>0.11834099999999999</v>
      </c>
      <c r="L831" s="4">
        <f>IF(I831="Secured",(E831*(VLOOKUP(F831,'Background data'!B$8:G$18,4,FALSE))*(365.25*1*10^-6)),0)</f>
        <v>5.3253449999999996E-3</v>
      </c>
      <c r="M831" s="4">
        <f>IF(I831="Secured",(E831*(VLOOKUP(F831,'Background data'!B$8:H$18,5,FALSE))*(365.25*1*10^-6)),0)</f>
        <v>0.21301379999999995</v>
      </c>
    </row>
    <row r="832" spans="1:13" x14ac:dyDescent="0.3">
      <c r="A832" s="2" t="s">
        <v>1413</v>
      </c>
      <c r="B832" s="2" t="s">
        <v>218</v>
      </c>
      <c r="C832" s="3">
        <v>45441</v>
      </c>
      <c r="D832" s="2" t="s">
        <v>5</v>
      </c>
      <c r="E832" s="2">
        <f>VLOOKUP(D832,'Background data'!B$2:E$5,4,FALSE)</f>
        <v>64.8</v>
      </c>
      <c r="F832" s="2" t="s">
        <v>11</v>
      </c>
      <c r="G832" s="10">
        <v>45770</v>
      </c>
      <c r="H832" s="3" t="s">
        <v>389</v>
      </c>
      <c r="I832" s="2" t="str">
        <f t="shared" si="20"/>
        <v>Secured</v>
      </c>
      <c r="J832" s="4">
        <f>IF($I832="Secured",(E832*(VLOOKUP(F832,'Background data'!B$8:D$18,2,FALSE))*(365.25*1*10^-6)),0)</f>
        <v>1.0650689999999999E-2</v>
      </c>
      <c r="K832" s="4">
        <f>IF($I832="Secured",(E832*(VLOOKUP(F832,'Background data'!B$8:D$18,3,FALSE))*(365.25*1*10^-6)),0)</f>
        <v>0.11834099999999999</v>
      </c>
      <c r="L832" s="4">
        <f>IF(I832="Secured",(E832*(VLOOKUP(F832,'Background data'!B$8:G$18,4,FALSE))*(365.25*1*10^-6)),0)</f>
        <v>5.3253449999999996E-3</v>
      </c>
      <c r="M832" s="4">
        <f>IF(I832="Secured",(E832*(VLOOKUP(F832,'Background data'!B$8:H$18,5,FALSE))*(365.25*1*10^-6)),0)</f>
        <v>0.21301379999999995</v>
      </c>
    </row>
    <row r="833" spans="1:13" x14ac:dyDescent="0.3">
      <c r="A833" s="2" t="s">
        <v>1414</v>
      </c>
      <c r="B833" s="2" t="s">
        <v>218</v>
      </c>
      <c r="C833" s="3">
        <v>45435</v>
      </c>
      <c r="D833" s="2" t="s">
        <v>5</v>
      </c>
      <c r="E833" s="2">
        <f>VLOOKUP(D833,'Background data'!B$2:E$5,4,FALSE)</f>
        <v>64.8</v>
      </c>
      <c r="F833" s="2" t="s">
        <v>11</v>
      </c>
      <c r="G833" s="10">
        <v>45770</v>
      </c>
      <c r="H833" s="3" t="s">
        <v>389</v>
      </c>
      <c r="I833" s="2" t="str">
        <f t="shared" si="20"/>
        <v>Secured</v>
      </c>
      <c r="J833" s="4">
        <f>IF($I833="Secured",(E833*(VLOOKUP(F833,'Background data'!B$8:D$18,2,FALSE))*(365.25*1*10^-6)),0)</f>
        <v>1.0650689999999999E-2</v>
      </c>
      <c r="K833" s="4">
        <f>IF($I833="Secured",(E833*(VLOOKUP(F833,'Background data'!B$8:D$18,3,FALSE))*(365.25*1*10^-6)),0)</f>
        <v>0.11834099999999999</v>
      </c>
      <c r="L833" s="4">
        <f>IF(I833="Secured",(E833*(VLOOKUP(F833,'Background data'!B$8:G$18,4,FALSE))*(365.25*1*10^-6)),0)</f>
        <v>5.3253449999999996E-3</v>
      </c>
      <c r="M833" s="4">
        <f>IF(I833="Secured",(E833*(VLOOKUP(F833,'Background data'!B$8:H$18,5,FALSE))*(365.25*1*10^-6)),0)</f>
        <v>0.21301379999999995</v>
      </c>
    </row>
    <row r="834" spans="1:13" x14ac:dyDescent="0.3">
      <c r="A834" s="2" t="s">
        <v>1415</v>
      </c>
      <c r="B834" s="2" t="s">
        <v>218</v>
      </c>
      <c r="C834" s="3">
        <v>45435</v>
      </c>
      <c r="D834" s="2" t="s">
        <v>5</v>
      </c>
      <c r="E834" s="2">
        <f>VLOOKUP(D834,'Background data'!B$2:E$5,4,FALSE)</f>
        <v>64.8</v>
      </c>
      <c r="F834" s="2" t="s">
        <v>11</v>
      </c>
      <c r="G834" s="10">
        <v>45770</v>
      </c>
      <c r="H834" s="3" t="s">
        <v>389</v>
      </c>
      <c r="I834" s="2" t="str">
        <f t="shared" si="20"/>
        <v>Secured</v>
      </c>
      <c r="J834" s="4">
        <f>IF($I834="Secured",(E834*(VLOOKUP(F834,'Background data'!B$8:D$18,2,FALSE))*(365.25*1*10^-6)),0)</f>
        <v>1.0650689999999999E-2</v>
      </c>
      <c r="K834" s="4">
        <f>IF($I834="Secured",(E834*(VLOOKUP(F834,'Background data'!B$8:D$18,3,FALSE))*(365.25*1*10^-6)),0)</f>
        <v>0.11834099999999999</v>
      </c>
      <c r="L834" s="4">
        <f>IF(I834="Secured",(E834*(VLOOKUP(F834,'Background data'!B$8:G$18,4,FALSE))*(365.25*1*10^-6)),0)</f>
        <v>5.3253449999999996E-3</v>
      </c>
      <c r="M834" s="4">
        <f>IF(I834="Secured",(E834*(VLOOKUP(F834,'Background data'!B$8:H$18,5,FALSE))*(365.25*1*10^-6)),0)</f>
        <v>0.21301379999999995</v>
      </c>
    </row>
    <row r="835" spans="1:13" x14ac:dyDescent="0.3">
      <c r="A835" s="2" t="s">
        <v>1416</v>
      </c>
      <c r="B835" s="2" t="s">
        <v>218</v>
      </c>
      <c r="C835" s="3">
        <v>45441</v>
      </c>
      <c r="D835" s="2" t="s">
        <v>5</v>
      </c>
      <c r="E835" s="2">
        <f>VLOOKUP(D835,'Background data'!B$2:E$5,4,FALSE)</f>
        <v>64.8</v>
      </c>
      <c r="F835" s="2" t="s">
        <v>11</v>
      </c>
      <c r="G835" s="10">
        <v>45770</v>
      </c>
      <c r="H835" s="3" t="s">
        <v>389</v>
      </c>
      <c r="I835" s="2" t="str">
        <f t="shared" si="20"/>
        <v>Secured</v>
      </c>
      <c r="J835" s="4">
        <f>IF($I835="Secured",(E835*(VLOOKUP(F835,'Background data'!B$8:D$18,2,FALSE))*(365.25*1*10^-6)),0)</f>
        <v>1.0650689999999999E-2</v>
      </c>
      <c r="K835" s="4">
        <f>IF($I835="Secured",(E835*(VLOOKUP(F835,'Background data'!B$8:D$18,3,FALSE))*(365.25*1*10^-6)),0)</f>
        <v>0.11834099999999999</v>
      </c>
      <c r="L835" s="4">
        <f>IF(I835="Secured",(E835*(VLOOKUP(F835,'Background data'!B$8:G$18,4,FALSE))*(365.25*1*10^-6)),0)</f>
        <v>5.3253449999999996E-3</v>
      </c>
      <c r="M835" s="4">
        <f>IF(I835="Secured",(E835*(VLOOKUP(F835,'Background data'!B$8:H$18,5,FALSE))*(365.25*1*10^-6)),0)</f>
        <v>0.21301379999999995</v>
      </c>
    </row>
    <row r="836" spans="1:13" x14ac:dyDescent="0.3">
      <c r="A836" s="2" t="s">
        <v>1417</v>
      </c>
      <c r="B836" s="2" t="s">
        <v>218</v>
      </c>
      <c r="C836" s="3">
        <v>45448</v>
      </c>
      <c r="D836" s="2" t="s">
        <v>5</v>
      </c>
      <c r="E836" s="2">
        <f>VLOOKUP(D836,'Background data'!B$2:E$5,4,FALSE)</f>
        <v>64.8</v>
      </c>
      <c r="F836" s="2" t="s">
        <v>11</v>
      </c>
      <c r="G836" s="10">
        <v>45770</v>
      </c>
      <c r="H836" s="3" t="s">
        <v>389</v>
      </c>
      <c r="I836" s="2" t="str">
        <f t="shared" si="20"/>
        <v>Secured</v>
      </c>
      <c r="J836" s="4">
        <f>IF($I836="Secured",(E836*(VLOOKUP(F836,'Background data'!B$8:D$18,2,FALSE))*(365.25*1*10^-6)),0)</f>
        <v>1.0650689999999999E-2</v>
      </c>
      <c r="K836" s="4">
        <f>IF($I836="Secured",(E836*(VLOOKUP(F836,'Background data'!B$8:D$18,3,FALSE))*(365.25*1*10^-6)),0)</f>
        <v>0.11834099999999999</v>
      </c>
      <c r="L836" s="4">
        <f>IF(I836="Secured",(E836*(VLOOKUP(F836,'Background data'!B$8:G$18,4,FALSE))*(365.25*1*10^-6)),0)</f>
        <v>5.3253449999999996E-3</v>
      </c>
      <c r="M836" s="4">
        <f>IF(I836="Secured",(E836*(VLOOKUP(F836,'Background data'!B$8:H$18,5,FALSE))*(365.25*1*10^-6)),0)</f>
        <v>0.21301379999999995</v>
      </c>
    </row>
    <row r="837" spans="1:13" x14ac:dyDescent="0.3">
      <c r="A837" s="2" t="s">
        <v>1418</v>
      </c>
      <c r="B837" s="2" t="s">
        <v>218</v>
      </c>
      <c r="C837" s="17">
        <v>45457</v>
      </c>
      <c r="D837" s="2" t="s">
        <v>5</v>
      </c>
      <c r="E837" s="2">
        <f>VLOOKUP(D837,'Background data'!B$2:E$5,4,FALSE)</f>
        <v>64.8</v>
      </c>
      <c r="F837" s="2" t="s">
        <v>11</v>
      </c>
      <c r="G837" s="10">
        <v>45770</v>
      </c>
      <c r="H837" s="3" t="s">
        <v>389</v>
      </c>
      <c r="I837" s="2" t="str">
        <f t="shared" si="20"/>
        <v>Secured</v>
      </c>
      <c r="J837" s="4">
        <f>IF($I837="Secured",(E837*(VLOOKUP(F837,'Background data'!B$8:D$18,2,FALSE))*(365.25*1*10^-6)),0)</f>
        <v>1.0650689999999999E-2</v>
      </c>
      <c r="K837" s="4">
        <f>IF($I837="Secured",(E837*(VLOOKUP(F837,'Background data'!B$8:D$18,3,FALSE))*(365.25*1*10^-6)),0)</f>
        <v>0.11834099999999999</v>
      </c>
      <c r="L837" s="4">
        <f>IF(I837="Secured",(E837*(VLOOKUP(F837,'Background data'!B$8:G$18,4,FALSE))*(365.25*1*10^-6)),0)</f>
        <v>5.3253449999999996E-3</v>
      </c>
      <c r="M837" s="4">
        <f>IF(I837="Secured",(E837*(VLOOKUP(F837,'Background data'!B$8:H$18,5,FALSE))*(365.25*1*10^-6)),0)</f>
        <v>0.21301379999999995</v>
      </c>
    </row>
    <row r="838" spans="1:13" x14ac:dyDescent="0.3">
      <c r="A838" s="2" t="s">
        <v>1419</v>
      </c>
      <c r="B838" s="2" t="s">
        <v>218</v>
      </c>
      <c r="C838" s="3">
        <v>45441</v>
      </c>
      <c r="D838" s="2" t="s">
        <v>5</v>
      </c>
      <c r="E838" s="2">
        <f>VLOOKUP(D838,'Background data'!B$2:E$5,4,FALSE)</f>
        <v>64.8</v>
      </c>
      <c r="F838" s="2" t="s">
        <v>11</v>
      </c>
      <c r="G838" s="10">
        <v>45770</v>
      </c>
      <c r="H838" s="3" t="s">
        <v>389</v>
      </c>
      <c r="I838" s="2" t="str">
        <f t="shared" si="20"/>
        <v>Secured</v>
      </c>
      <c r="J838" s="4">
        <f>IF($I838="Secured",(E838*(VLOOKUP(F838,'Background data'!B$8:D$18,2,FALSE))*(365.25*1*10^-6)),0)</f>
        <v>1.0650689999999999E-2</v>
      </c>
      <c r="K838" s="4">
        <f>IF($I838="Secured",(E838*(VLOOKUP(F838,'Background data'!B$8:D$18,3,FALSE))*(365.25*1*10^-6)),0)</f>
        <v>0.11834099999999999</v>
      </c>
      <c r="L838" s="4">
        <f>IF(I838="Secured",(E838*(VLOOKUP(F838,'Background data'!B$8:G$18,4,FALSE))*(365.25*1*10^-6)),0)</f>
        <v>5.3253449999999996E-3</v>
      </c>
      <c r="M838" s="4">
        <f>IF(I838="Secured",(E838*(VLOOKUP(F838,'Background data'!B$8:H$18,5,FALSE))*(365.25*1*10^-6)),0)</f>
        <v>0.21301379999999995</v>
      </c>
    </row>
    <row r="839" spans="1:13" x14ac:dyDescent="0.3">
      <c r="A839" s="2" t="s">
        <v>1420</v>
      </c>
      <c r="B839" s="2" t="s">
        <v>219</v>
      </c>
      <c r="C839" s="3">
        <v>45450</v>
      </c>
      <c r="D839" s="2" t="s">
        <v>5</v>
      </c>
      <c r="E839" s="2">
        <f>VLOOKUP(D839,'Background data'!B$2:E$5,4,FALSE)</f>
        <v>64.8</v>
      </c>
      <c r="F839" s="2" t="s">
        <v>11</v>
      </c>
      <c r="G839" s="10">
        <v>45770</v>
      </c>
      <c r="H839" s="2" t="s">
        <v>389</v>
      </c>
      <c r="I839" s="2" t="str">
        <f t="shared" si="20"/>
        <v>Secured</v>
      </c>
      <c r="J839" s="4">
        <f>IF($I839="Secured",(E839*(VLOOKUP(F839,'Background data'!B$8:D$18,2,FALSE))*(365.25*1*10^-6)),0)</f>
        <v>1.0650689999999999E-2</v>
      </c>
      <c r="K839" s="4">
        <f>IF($I839="Secured",(E839*(VLOOKUP(F839,'Background data'!B$8:D$18,3,FALSE))*(365.25*1*10^-6)),0)</f>
        <v>0.11834099999999999</v>
      </c>
      <c r="L839" s="4">
        <f>IF(I839="Secured",(E839*(VLOOKUP(F839,'Background data'!B$8:G$18,4,FALSE))*(365.25*1*10^-6)),0)</f>
        <v>5.3253449999999996E-3</v>
      </c>
      <c r="M839" s="4">
        <f>IF(I839="Secured",(E839*(VLOOKUP(F839,'Background data'!B$8:H$18,5,FALSE))*(365.25*1*10^-6)),0)</f>
        <v>0.21301379999999995</v>
      </c>
    </row>
    <row r="840" spans="1:13" x14ac:dyDescent="0.3">
      <c r="A840" s="2" t="s">
        <v>1421</v>
      </c>
      <c r="B840" s="2" t="s">
        <v>219</v>
      </c>
      <c r="C840" s="3">
        <v>45447</v>
      </c>
      <c r="D840" s="2" t="s">
        <v>5</v>
      </c>
      <c r="E840" s="2">
        <f>VLOOKUP(D840,'Background data'!B$2:E$5,4,FALSE)</f>
        <v>64.8</v>
      </c>
      <c r="F840" s="2" t="s">
        <v>11</v>
      </c>
      <c r="G840" s="10">
        <v>45770</v>
      </c>
      <c r="H840" s="2" t="s">
        <v>389</v>
      </c>
      <c r="I840" s="2" t="str">
        <f t="shared" si="20"/>
        <v>Secured</v>
      </c>
      <c r="J840" s="4">
        <f>IF($I840="Secured",(E840*(VLOOKUP(F840,'Background data'!B$8:D$18,2,FALSE))*(365.25*1*10^-6)),0)</f>
        <v>1.0650689999999999E-2</v>
      </c>
      <c r="K840" s="4">
        <f>IF($I840="Secured",(E840*(VLOOKUP(F840,'Background data'!B$8:D$18,3,FALSE))*(365.25*1*10^-6)),0)</f>
        <v>0.11834099999999999</v>
      </c>
      <c r="L840" s="4">
        <f>IF(I840="Secured",(E840*(VLOOKUP(F840,'Background data'!B$8:G$18,4,FALSE))*(365.25*1*10^-6)),0)</f>
        <v>5.3253449999999996E-3</v>
      </c>
      <c r="M840" s="4">
        <f>IF(I840="Secured",(E840*(VLOOKUP(F840,'Background data'!B$8:H$18,5,FALSE))*(365.25*1*10^-6)),0)</f>
        <v>0.21301379999999995</v>
      </c>
    </row>
    <row r="841" spans="1:13" x14ac:dyDescent="0.3">
      <c r="A841" s="2" t="s">
        <v>1422</v>
      </c>
      <c r="B841" s="2" t="s">
        <v>219</v>
      </c>
      <c r="C841" s="3">
        <v>45435</v>
      </c>
      <c r="D841" s="2" t="s">
        <v>4</v>
      </c>
      <c r="E841" s="2">
        <f>VLOOKUP(D841,'Background data'!B$2:E$5,4,FALSE)</f>
        <v>47.25</v>
      </c>
      <c r="F841" s="2" t="s">
        <v>11</v>
      </c>
      <c r="G841" s="10">
        <v>45770</v>
      </c>
      <c r="H841" s="2" t="s">
        <v>405</v>
      </c>
      <c r="I841" s="2" t="str">
        <f t="shared" si="20"/>
        <v>Secured</v>
      </c>
      <c r="J841" s="4">
        <f>IF($I841="Secured",(E841*(VLOOKUP(F841,'Background data'!B$8:D$18,2,FALSE))*(365.25*1*10^-6)),0)</f>
        <v>7.7661281249999988E-3</v>
      </c>
      <c r="K841" s="4">
        <f>IF($I841="Secured",(E841*(VLOOKUP(F841,'Background data'!B$8:D$18,3,FALSE))*(365.25*1*10^-6)),0)</f>
        <v>8.6290312499999994E-2</v>
      </c>
      <c r="L841" s="4">
        <f>IF(I841="Secured",(E841*(VLOOKUP(F841,'Background data'!B$8:G$18,4,FALSE))*(365.25*1*10^-6)),0)</f>
        <v>3.8830640624999994E-3</v>
      </c>
      <c r="M841" s="4">
        <f>IF(I841="Secured",(E841*(VLOOKUP(F841,'Background data'!B$8:H$18,5,FALSE))*(365.25*1*10^-6)),0)</f>
        <v>0.15532256249999998</v>
      </c>
    </row>
    <row r="842" spans="1:13" x14ac:dyDescent="0.3">
      <c r="A842" s="2" t="s">
        <v>1423</v>
      </c>
      <c r="B842" s="2" t="s">
        <v>220</v>
      </c>
      <c r="C842" s="3">
        <v>45432</v>
      </c>
      <c r="D842" s="2" t="s">
        <v>5</v>
      </c>
      <c r="E842" s="2">
        <f>VLOOKUP(D842,'Background data'!B$2:E$5,4,FALSE)</f>
        <v>64.8</v>
      </c>
      <c r="F842" s="2" t="s">
        <v>11</v>
      </c>
      <c r="G842" s="10">
        <v>45770</v>
      </c>
      <c r="H842" s="2" t="s">
        <v>389</v>
      </c>
      <c r="I842" s="2" t="str">
        <f t="shared" si="20"/>
        <v>Secured</v>
      </c>
      <c r="J842" s="4">
        <f>IF($I842="Secured",(E842*(VLOOKUP(F842,'Background data'!B$8:D$18,2,FALSE))*(365.25*1*10^-6)),0)</f>
        <v>1.0650689999999999E-2</v>
      </c>
      <c r="K842" s="4">
        <f>IF($I842="Secured",(E842*(VLOOKUP(F842,'Background data'!B$8:D$18,3,FALSE))*(365.25*1*10^-6)),0)</f>
        <v>0.11834099999999999</v>
      </c>
      <c r="L842" s="4">
        <f>IF(I842="Secured",(E842*(VLOOKUP(F842,'Background data'!B$8:G$18,4,FALSE))*(365.25*1*10^-6)),0)</f>
        <v>5.3253449999999996E-3</v>
      </c>
      <c r="M842" s="4">
        <f>IF(I842="Secured",(E842*(VLOOKUP(F842,'Background data'!B$8:H$18,5,FALSE))*(365.25*1*10^-6)),0)</f>
        <v>0.21301379999999995</v>
      </c>
    </row>
    <row r="843" spans="1:13" x14ac:dyDescent="0.3">
      <c r="A843" s="2" t="s">
        <v>1424</v>
      </c>
      <c r="B843" s="2" t="s">
        <v>221</v>
      </c>
      <c r="C843" s="3">
        <v>45440</v>
      </c>
      <c r="D843" s="2" t="s">
        <v>5</v>
      </c>
      <c r="E843" s="2">
        <f>VLOOKUP(D843,'Background data'!B$2:E$5,4,FALSE)</f>
        <v>64.8</v>
      </c>
      <c r="F843" s="2" t="s">
        <v>11</v>
      </c>
      <c r="G843" s="10">
        <v>45770</v>
      </c>
      <c r="H843" s="2" t="s">
        <v>389</v>
      </c>
      <c r="I843" s="2" t="str">
        <f t="shared" si="20"/>
        <v>Secured</v>
      </c>
      <c r="J843" s="4">
        <f>IF($I843="Secured",(E843*(VLOOKUP(F843,'Background data'!B$8:D$18,2,FALSE))*(365.25*1*10^-6)),0)</f>
        <v>1.0650689999999999E-2</v>
      </c>
      <c r="K843" s="4">
        <f>IF($I843="Secured",(E843*(VLOOKUP(F843,'Background data'!B$8:D$18,3,FALSE))*(365.25*1*10^-6)),0)</f>
        <v>0.11834099999999999</v>
      </c>
      <c r="L843" s="4">
        <f>IF(I843="Secured",(E843*(VLOOKUP(F843,'Background data'!B$8:G$18,4,FALSE))*(365.25*1*10^-6)),0)</f>
        <v>5.3253449999999996E-3</v>
      </c>
      <c r="M843" s="4">
        <f>IF(I843="Secured",(E843*(VLOOKUP(F843,'Background data'!B$8:H$18,5,FALSE))*(365.25*1*10^-6)),0)</f>
        <v>0.21301379999999995</v>
      </c>
    </row>
    <row r="844" spans="1:13" x14ac:dyDescent="0.3">
      <c r="A844" s="2" t="s">
        <v>1425</v>
      </c>
      <c r="B844" s="2" t="s">
        <v>221</v>
      </c>
      <c r="C844" s="17">
        <v>45482</v>
      </c>
      <c r="D844" s="2" t="s">
        <v>5</v>
      </c>
      <c r="E844" s="2">
        <f>VLOOKUP(D844,'Background data'!B$2:E$5,4,FALSE)</f>
        <v>64.8</v>
      </c>
      <c r="F844" s="2" t="s">
        <v>11</v>
      </c>
      <c r="G844" s="10">
        <v>45770</v>
      </c>
      <c r="H844" s="2" t="s">
        <v>389</v>
      </c>
      <c r="I844" s="2" t="str">
        <f t="shared" si="20"/>
        <v>Secured</v>
      </c>
      <c r="J844" s="4">
        <f>IF($I844="Secured",(E844*(VLOOKUP(F844,'Background data'!B$8:D$18,2,FALSE))*(365.25*1*10^-6)),0)</f>
        <v>1.0650689999999999E-2</v>
      </c>
      <c r="K844" s="4">
        <f>IF($I844="Secured",(E844*(VLOOKUP(F844,'Background data'!B$8:D$18,3,FALSE))*(365.25*1*10^-6)),0)</f>
        <v>0.11834099999999999</v>
      </c>
      <c r="L844" s="4">
        <f>IF(I844="Secured",(E844*(VLOOKUP(F844,'Background data'!B$8:G$18,4,FALSE))*(365.25*1*10^-6)),0)</f>
        <v>5.3253449999999996E-3</v>
      </c>
      <c r="M844" s="4">
        <f>IF(I844="Secured",(E844*(VLOOKUP(F844,'Background data'!B$8:H$18,5,FALSE))*(365.25*1*10^-6)),0)</f>
        <v>0.21301379999999995</v>
      </c>
    </row>
    <row r="845" spans="1:13" x14ac:dyDescent="0.3">
      <c r="A845" s="2" t="s">
        <v>1426</v>
      </c>
      <c r="B845" s="2" t="s">
        <v>221</v>
      </c>
      <c r="C845" s="3">
        <v>45429</v>
      </c>
      <c r="D845" s="2" t="s">
        <v>5</v>
      </c>
      <c r="E845" s="2">
        <f>VLOOKUP(D845,'Background data'!B$2:E$5,4,FALSE)</f>
        <v>64.8</v>
      </c>
      <c r="F845" s="2" t="s">
        <v>11</v>
      </c>
      <c r="G845" s="10">
        <v>45770</v>
      </c>
      <c r="H845" s="2" t="s">
        <v>389</v>
      </c>
      <c r="I845" s="2" t="str">
        <f t="shared" si="20"/>
        <v>Secured</v>
      </c>
      <c r="J845" s="4">
        <f>IF($I845="Secured",(E845*(VLOOKUP(F845,'Background data'!B$8:D$18,2,FALSE))*(365.25*1*10^-6)),0)</f>
        <v>1.0650689999999999E-2</v>
      </c>
      <c r="K845" s="4">
        <f>IF($I845="Secured",(E845*(VLOOKUP(F845,'Background data'!B$8:D$18,3,FALSE))*(365.25*1*10^-6)),0)</f>
        <v>0.11834099999999999</v>
      </c>
      <c r="L845" s="4">
        <f>IF(I845="Secured",(E845*(VLOOKUP(F845,'Background data'!B$8:G$18,4,FALSE))*(365.25*1*10^-6)),0)</f>
        <v>5.3253449999999996E-3</v>
      </c>
      <c r="M845" s="4">
        <f>IF(I845="Secured",(E845*(VLOOKUP(F845,'Background data'!B$8:H$18,5,FALSE))*(365.25*1*10^-6)),0)</f>
        <v>0.21301379999999995</v>
      </c>
    </row>
    <row r="846" spans="1:13" x14ac:dyDescent="0.3">
      <c r="A846" s="2" t="s">
        <v>1427</v>
      </c>
      <c r="B846" s="2" t="s">
        <v>221</v>
      </c>
      <c r="C846" s="3">
        <v>45440</v>
      </c>
      <c r="D846" s="2" t="s">
        <v>5</v>
      </c>
      <c r="E846" s="2">
        <f>VLOOKUP(D846,'Background data'!B$2:E$5,4,FALSE)</f>
        <v>64.8</v>
      </c>
      <c r="F846" s="2" t="s">
        <v>11</v>
      </c>
      <c r="G846" s="10">
        <v>45770</v>
      </c>
      <c r="H846" s="2" t="s">
        <v>389</v>
      </c>
      <c r="I846" s="2" t="str">
        <f t="shared" si="20"/>
        <v>Secured</v>
      </c>
      <c r="J846" s="4">
        <f>IF($I846="Secured",(E846*(VLOOKUP(F846,'Background data'!B$8:D$18,2,FALSE))*(365.25*1*10^-6)),0)</f>
        <v>1.0650689999999999E-2</v>
      </c>
      <c r="K846" s="4">
        <f>IF($I846="Secured",(E846*(VLOOKUP(F846,'Background data'!B$8:D$18,3,FALSE))*(365.25*1*10^-6)),0)</f>
        <v>0.11834099999999999</v>
      </c>
      <c r="L846" s="4">
        <f>IF(I846="Secured",(E846*(VLOOKUP(F846,'Background data'!B$8:G$18,4,FALSE))*(365.25*1*10^-6)),0)</f>
        <v>5.3253449999999996E-3</v>
      </c>
      <c r="M846" s="4">
        <f>IF(I846="Secured",(E846*(VLOOKUP(F846,'Background data'!B$8:H$18,5,FALSE))*(365.25*1*10^-6)),0)</f>
        <v>0.21301379999999995</v>
      </c>
    </row>
    <row r="847" spans="1:13" x14ac:dyDescent="0.3">
      <c r="A847" s="2" t="s">
        <v>1428</v>
      </c>
      <c r="B847" s="2" t="s">
        <v>221</v>
      </c>
      <c r="C847" s="17">
        <v>45453</v>
      </c>
      <c r="D847" s="2" t="s">
        <v>5</v>
      </c>
      <c r="E847" s="2">
        <f>VLOOKUP(D847,'Background data'!B$2:E$5,4,FALSE)</f>
        <v>64.8</v>
      </c>
      <c r="F847" s="2" t="s">
        <v>11</v>
      </c>
      <c r="G847" s="10">
        <v>45770</v>
      </c>
      <c r="H847" s="2" t="s">
        <v>389</v>
      </c>
      <c r="I847" s="2" t="str">
        <f t="shared" si="20"/>
        <v>Secured</v>
      </c>
      <c r="J847" s="4">
        <f>IF($I847="Secured",(E847*(VLOOKUP(F847,'Background data'!B$8:D$18,2,FALSE))*(365.25*1*10^-6)),0)</f>
        <v>1.0650689999999999E-2</v>
      </c>
      <c r="K847" s="4">
        <f>IF($I847="Secured",(E847*(VLOOKUP(F847,'Background data'!B$8:D$18,3,FALSE))*(365.25*1*10^-6)),0)</f>
        <v>0.11834099999999999</v>
      </c>
      <c r="L847" s="4">
        <f>IF(I847="Secured",(E847*(VLOOKUP(F847,'Background data'!B$8:G$18,4,FALSE))*(365.25*1*10^-6)),0)</f>
        <v>5.3253449999999996E-3</v>
      </c>
      <c r="M847" s="4">
        <f>IF(I847="Secured",(E847*(VLOOKUP(F847,'Background data'!B$8:H$18,5,FALSE))*(365.25*1*10^-6)),0)</f>
        <v>0.21301379999999995</v>
      </c>
    </row>
    <row r="848" spans="1:13" x14ac:dyDescent="0.3">
      <c r="A848" s="2" t="s">
        <v>1012</v>
      </c>
      <c r="B848" s="2" t="s">
        <v>221</v>
      </c>
      <c r="C848" s="17">
        <v>45499</v>
      </c>
      <c r="D848" s="2" t="s">
        <v>5</v>
      </c>
      <c r="E848" s="2">
        <f>VLOOKUP(D848,'Background data'!B$2:E$5,4,FALSE)</f>
        <v>64.8</v>
      </c>
      <c r="F848" s="2" t="s">
        <v>11</v>
      </c>
      <c r="G848" s="10">
        <v>45770</v>
      </c>
      <c r="H848" s="2" t="s">
        <v>389</v>
      </c>
      <c r="I848" s="2" t="str">
        <f t="shared" si="20"/>
        <v>Secured</v>
      </c>
      <c r="J848" s="4">
        <f>IF($I848="Secured",(E848*(VLOOKUP(F848,'Background data'!B$8:D$18,2,FALSE))*(365.25*1*10^-6)),0)</f>
        <v>1.0650689999999999E-2</v>
      </c>
      <c r="K848" s="4">
        <f>IF($I848="Secured",(E848*(VLOOKUP(F848,'Background data'!B$8:D$18,3,FALSE))*(365.25*1*10^-6)),0)</f>
        <v>0.11834099999999999</v>
      </c>
      <c r="L848" s="4">
        <f>IF(I848="Secured",(E848*(VLOOKUP(F848,'Background data'!B$8:G$18,4,FALSE))*(365.25*1*10^-6)),0)</f>
        <v>5.3253449999999996E-3</v>
      </c>
      <c r="M848" s="4">
        <f>IF(I848="Secured",(E848*(VLOOKUP(F848,'Background data'!B$8:H$18,5,FALSE))*(365.25*1*10^-6)),0)</f>
        <v>0.21301379999999995</v>
      </c>
    </row>
    <row r="849" spans="1:13" x14ac:dyDescent="0.3">
      <c r="A849" s="2" t="s">
        <v>1429</v>
      </c>
      <c r="B849" s="2" t="s">
        <v>221</v>
      </c>
      <c r="C849" s="17">
        <v>45537</v>
      </c>
      <c r="D849" s="2" t="s">
        <v>5</v>
      </c>
      <c r="E849" s="2">
        <f>VLOOKUP(D849,'Background data'!B$2:E$5,4,FALSE)</f>
        <v>64.8</v>
      </c>
      <c r="F849" s="2" t="s">
        <v>11</v>
      </c>
      <c r="G849" s="10">
        <v>45770</v>
      </c>
      <c r="H849" s="2" t="s">
        <v>389</v>
      </c>
      <c r="I849" s="2" t="str">
        <f t="shared" si="20"/>
        <v>Secured</v>
      </c>
      <c r="J849" s="4">
        <f>IF($I849="Secured",(E849*(VLOOKUP(F849,'Background data'!B$8:D$18,2,FALSE))*(365.25*1*10^-6)),0)</f>
        <v>1.0650689999999999E-2</v>
      </c>
      <c r="K849" s="4">
        <f>IF($I849="Secured",(E849*(VLOOKUP(F849,'Background data'!B$8:D$18,3,FALSE))*(365.25*1*10^-6)),0)</f>
        <v>0.11834099999999999</v>
      </c>
      <c r="L849" s="4">
        <f>IF(I849="Secured",(E849*(VLOOKUP(F849,'Background data'!B$8:G$18,4,FALSE))*(365.25*1*10^-6)),0)</f>
        <v>5.3253449999999996E-3</v>
      </c>
      <c r="M849" s="4">
        <f>IF(I849="Secured",(E849*(VLOOKUP(F849,'Background data'!B$8:H$18,5,FALSE))*(365.25*1*10^-6)),0)</f>
        <v>0.21301379999999995</v>
      </c>
    </row>
    <row r="850" spans="1:13" x14ac:dyDescent="0.3">
      <c r="A850" s="2" t="s">
        <v>1430</v>
      </c>
      <c r="B850" s="2" t="s">
        <v>221</v>
      </c>
      <c r="C850" s="3">
        <v>45442</v>
      </c>
      <c r="D850" s="2" t="s">
        <v>5</v>
      </c>
      <c r="E850" s="2">
        <f>VLOOKUP(D850,'Background data'!B$2:E$5,4,FALSE)</f>
        <v>64.8</v>
      </c>
      <c r="F850" s="2" t="s">
        <v>11</v>
      </c>
      <c r="G850" s="10">
        <v>45770</v>
      </c>
      <c r="H850" s="2" t="s">
        <v>389</v>
      </c>
      <c r="I850" s="2" t="str">
        <f t="shared" si="20"/>
        <v>Secured</v>
      </c>
      <c r="J850" s="4">
        <f>IF($I850="Secured",(E850*(VLOOKUP(F850,'Background data'!B$8:D$18,2,FALSE))*(365.25*1*10^-6)),0)</f>
        <v>1.0650689999999999E-2</v>
      </c>
      <c r="K850" s="4">
        <f>IF($I850="Secured",(E850*(VLOOKUP(F850,'Background data'!B$8:D$18,3,FALSE))*(365.25*1*10^-6)),0)</f>
        <v>0.11834099999999999</v>
      </c>
      <c r="L850" s="4">
        <f>IF(I850="Secured",(E850*(VLOOKUP(F850,'Background data'!B$8:G$18,4,FALSE))*(365.25*1*10^-6)),0)</f>
        <v>5.3253449999999996E-3</v>
      </c>
      <c r="M850" s="4">
        <f>IF(I850="Secured",(E850*(VLOOKUP(F850,'Background data'!B$8:H$18,5,FALSE))*(365.25*1*10^-6)),0)</f>
        <v>0.21301379999999995</v>
      </c>
    </row>
    <row r="851" spans="1:13" x14ac:dyDescent="0.3">
      <c r="A851" s="2" t="s">
        <v>1431</v>
      </c>
      <c r="B851" s="2" t="s">
        <v>221</v>
      </c>
      <c r="C851" s="3">
        <v>45433</v>
      </c>
      <c r="D851" s="2" t="s">
        <v>5</v>
      </c>
      <c r="E851" s="2">
        <f>VLOOKUP(D851,'Background data'!B$2:E$5,4,FALSE)</f>
        <v>64.8</v>
      </c>
      <c r="F851" s="2" t="s">
        <v>11</v>
      </c>
      <c r="G851" s="10">
        <v>45770</v>
      </c>
      <c r="H851" s="2" t="s">
        <v>389</v>
      </c>
      <c r="I851" s="2" t="str">
        <f t="shared" si="20"/>
        <v>Secured</v>
      </c>
      <c r="J851" s="4">
        <f>IF($I851="Secured",(E851*(VLOOKUP(F851,'Background data'!B$8:D$18,2,FALSE))*(365.25*1*10^-6)),0)</f>
        <v>1.0650689999999999E-2</v>
      </c>
      <c r="K851" s="4">
        <f>IF($I851="Secured",(E851*(VLOOKUP(F851,'Background data'!B$8:D$18,3,FALSE))*(365.25*1*10^-6)),0)</f>
        <v>0.11834099999999999</v>
      </c>
      <c r="L851" s="4">
        <f>IF(I851="Secured",(E851*(VLOOKUP(F851,'Background data'!B$8:G$18,4,FALSE))*(365.25*1*10^-6)),0)</f>
        <v>5.3253449999999996E-3</v>
      </c>
      <c r="M851" s="4">
        <f>IF(I851="Secured",(E851*(VLOOKUP(F851,'Background data'!B$8:H$18,5,FALSE))*(365.25*1*10^-6)),0)</f>
        <v>0.21301379999999995</v>
      </c>
    </row>
    <row r="852" spans="1:13" x14ac:dyDescent="0.3">
      <c r="A852" s="2" t="s">
        <v>1432</v>
      </c>
      <c r="B852" s="2" t="s">
        <v>221</v>
      </c>
      <c r="C852" s="17">
        <v>45484</v>
      </c>
      <c r="D852" s="2" t="s">
        <v>5</v>
      </c>
      <c r="E852" s="2">
        <f>VLOOKUP(D852,'Background data'!B$2:E$5,4,FALSE)</f>
        <v>64.8</v>
      </c>
      <c r="F852" s="2" t="s">
        <v>11</v>
      </c>
      <c r="G852" s="10">
        <v>45770</v>
      </c>
      <c r="H852" s="2" t="s">
        <v>389</v>
      </c>
      <c r="I852" s="2" t="str">
        <f t="shared" si="20"/>
        <v>Secured</v>
      </c>
      <c r="J852" s="4">
        <f>IF($I852="Secured",(E852*(VLOOKUP(F852,'Background data'!B$8:D$18,2,FALSE))*(365.25*1*10^-6)),0)</f>
        <v>1.0650689999999999E-2</v>
      </c>
      <c r="K852" s="4">
        <f>IF($I852="Secured",(E852*(VLOOKUP(F852,'Background data'!B$8:D$18,3,FALSE))*(365.25*1*10^-6)),0)</f>
        <v>0.11834099999999999</v>
      </c>
      <c r="L852" s="4">
        <f>IF(I852="Secured",(E852*(VLOOKUP(F852,'Background data'!B$8:G$18,4,FALSE))*(365.25*1*10^-6)),0)</f>
        <v>5.3253449999999996E-3</v>
      </c>
      <c r="M852" s="4">
        <f>IF(I852="Secured",(E852*(VLOOKUP(F852,'Background data'!B$8:H$18,5,FALSE))*(365.25*1*10^-6)),0)</f>
        <v>0.21301379999999995</v>
      </c>
    </row>
    <row r="853" spans="1:13" x14ac:dyDescent="0.3">
      <c r="A853" s="2" t="s">
        <v>1433</v>
      </c>
      <c r="B853" s="2" t="s">
        <v>222</v>
      </c>
      <c r="C853" s="3">
        <v>45434</v>
      </c>
      <c r="D853" s="2" t="s">
        <v>5</v>
      </c>
      <c r="E853" s="2">
        <f>VLOOKUP(D853,'Background data'!B$2:E$5,4,FALSE)</f>
        <v>64.8</v>
      </c>
      <c r="F853" s="2" t="s">
        <v>11</v>
      </c>
      <c r="G853" s="10">
        <v>45770</v>
      </c>
      <c r="H853" s="2" t="s">
        <v>389</v>
      </c>
      <c r="I853" s="2" t="str">
        <f t="shared" si="20"/>
        <v>Secured</v>
      </c>
      <c r="J853" s="4">
        <f>IF($I853="Secured",(E853*(VLOOKUP(F853,'Background data'!B$8:D$18,2,FALSE))*(365.25*1*10^-6)),0)</f>
        <v>1.0650689999999999E-2</v>
      </c>
      <c r="K853" s="4">
        <f>IF($I853="Secured",(E853*(VLOOKUP(F853,'Background data'!B$8:D$18,3,FALSE))*(365.25*1*10^-6)),0)</f>
        <v>0.11834099999999999</v>
      </c>
      <c r="L853" s="4">
        <f>IF(I853="Secured",(E853*(VLOOKUP(F853,'Background data'!B$8:G$18,4,FALSE))*(365.25*1*10^-6)),0)</f>
        <v>5.3253449999999996E-3</v>
      </c>
      <c r="M853" s="4">
        <f>IF(I853="Secured",(E853*(VLOOKUP(F853,'Background data'!B$8:H$18,5,FALSE))*(365.25*1*10^-6)),0)</f>
        <v>0.21301379999999995</v>
      </c>
    </row>
    <row r="854" spans="1:13" x14ac:dyDescent="0.3">
      <c r="A854" s="2" t="s">
        <v>1434</v>
      </c>
      <c r="B854" s="2" t="s">
        <v>222</v>
      </c>
      <c r="C854" s="3">
        <v>45433</v>
      </c>
      <c r="D854" s="2" t="s">
        <v>5</v>
      </c>
      <c r="E854" s="2">
        <f>VLOOKUP(D854,'Background data'!B$2:E$5,4,FALSE)</f>
        <v>64.8</v>
      </c>
      <c r="F854" s="2" t="s">
        <v>11</v>
      </c>
      <c r="G854" s="10">
        <v>45770</v>
      </c>
      <c r="H854" s="2" t="s">
        <v>389</v>
      </c>
      <c r="I854" s="2" t="str">
        <f t="shared" si="20"/>
        <v>Secured</v>
      </c>
      <c r="J854" s="4">
        <f>IF($I854="Secured",(E854*(VLOOKUP(F854,'Background data'!B$8:D$18,2,FALSE))*(365.25*1*10^-6)),0)</f>
        <v>1.0650689999999999E-2</v>
      </c>
      <c r="K854" s="4">
        <f>IF($I854="Secured",(E854*(VLOOKUP(F854,'Background data'!B$8:D$18,3,FALSE))*(365.25*1*10^-6)),0)</f>
        <v>0.11834099999999999</v>
      </c>
      <c r="L854" s="4">
        <f>IF(I854="Secured",(E854*(VLOOKUP(F854,'Background data'!B$8:G$18,4,FALSE))*(365.25*1*10^-6)),0)</f>
        <v>5.3253449999999996E-3</v>
      </c>
      <c r="M854" s="4">
        <f>IF(I854="Secured",(E854*(VLOOKUP(F854,'Background data'!B$8:H$18,5,FALSE))*(365.25*1*10^-6)),0)</f>
        <v>0.21301379999999995</v>
      </c>
    </row>
    <row r="855" spans="1:13" x14ac:dyDescent="0.3">
      <c r="A855" s="2" t="s">
        <v>1435</v>
      </c>
      <c r="B855" s="2" t="s">
        <v>223</v>
      </c>
      <c r="C855" s="17">
        <v>45534</v>
      </c>
      <c r="D855" s="2" t="s">
        <v>5</v>
      </c>
      <c r="E855" s="2">
        <f>VLOOKUP(D855,'Background data'!B$2:E$5,4,FALSE)</f>
        <v>64.8</v>
      </c>
      <c r="F855" s="2" t="s">
        <v>11</v>
      </c>
      <c r="G855" s="10">
        <v>45770</v>
      </c>
      <c r="H855" s="2" t="s">
        <v>389</v>
      </c>
      <c r="I855" s="2" t="str">
        <f t="shared" si="20"/>
        <v>Secured</v>
      </c>
      <c r="J855" s="4">
        <f>IF($I855="Secured",(E855*(VLOOKUP(F855,'Background data'!B$8:D$18,2,FALSE))*(365.25*1*10^-6)),0)</f>
        <v>1.0650689999999999E-2</v>
      </c>
      <c r="K855" s="4">
        <f>IF($I855="Secured",(E855*(VLOOKUP(F855,'Background data'!B$8:D$18,3,FALSE))*(365.25*1*10^-6)),0)</f>
        <v>0.11834099999999999</v>
      </c>
      <c r="L855" s="4">
        <f>IF(I855="Secured",(E855*(VLOOKUP(F855,'Background data'!B$8:G$18,4,FALSE))*(365.25*1*10^-6)),0)</f>
        <v>5.3253449999999996E-3</v>
      </c>
      <c r="M855" s="4">
        <f>IF(I855="Secured",(E855*(VLOOKUP(F855,'Background data'!B$8:H$18,5,FALSE))*(365.25*1*10^-6)),0)</f>
        <v>0.21301379999999995</v>
      </c>
    </row>
    <row r="856" spans="1:13" x14ac:dyDescent="0.3">
      <c r="A856" s="2" t="s">
        <v>1436</v>
      </c>
      <c r="B856" s="2" t="s">
        <v>223</v>
      </c>
      <c r="C856" s="3">
        <v>45432</v>
      </c>
      <c r="D856" s="2" t="s">
        <v>5</v>
      </c>
      <c r="E856" s="2">
        <f>VLOOKUP(D856,'Background data'!B$2:E$5,4,FALSE)</f>
        <v>64.8</v>
      </c>
      <c r="F856" s="2" t="s">
        <v>11</v>
      </c>
      <c r="G856" s="10">
        <v>45770</v>
      </c>
      <c r="H856" s="2" t="s">
        <v>389</v>
      </c>
      <c r="I856" s="2" t="str">
        <f t="shared" si="20"/>
        <v>Secured</v>
      </c>
      <c r="J856" s="4">
        <f>IF($I856="Secured",(E856*(VLOOKUP(F856,'Background data'!B$8:D$18,2,FALSE))*(365.25*1*10^-6)),0)</f>
        <v>1.0650689999999999E-2</v>
      </c>
      <c r="K856" s="4">
        <f>IF($I856="Secured",(E856*(VLOOKUP(F856,'Background data'!B$8:D$18,3,FALSE))*(365.25*1*10^-6)),0)</f>
        <v>0.11834099999999999</v>
      </c>
      <c r="L856" s="4">
        <f>IF(I856="Secured",(E856*(VLOOKUP(F856,'Background data'!B$8:G$18,4,FALSE))*(365.25*1*10^-6)),0)</f>
        <v>5.3253449999999996E-3</v>
      </c>
      <c r="M856" s="4">
        <f>IF(I856="Secured",(E856*(VLOOKUP(F856,'Background data'!B$8:H$18,5,FALSE))*(365.25*1*10^-6)),0)</f>
        <v>0.21301379999999995</v>
      </c>
    </row>
    <row r="857" spans="1:13" x14ac:dyDescent="0.3">
      <c r="A857" s="2" t="s">
        <v>1437</v>
      </c>
      <c r="B857" s="2" t="s">
        <v>223</v>
      </c>
      <c r="C857" s="3">
        <v>45429</v>
      </c>
      <c r="D857" s="2" t="s">
        <v>5</v>
      </c>
      <c r="E857" s="2">
        <f>VLOOKUP(D857,'Background data'!B$2:E$5,4,FALSE)</f>
        <v>64.8</v>
      </c>
      <c r="F857" s="2" t="s">
        <v>11</v>
      </c>
      <c r="G857" s="10">
        <v>45770</v>
      </c>
      <c r="H857" s="2" t="s">
        <v>389</v>
      </c>
      <c r="I857" s="2" t="str">
        <f t="shared" si="20"/>
        <v>Secured</v>
      </c>
      <c r="J857" s="4">
        <f>IF($I857="Secured",(E857*(VLOOKUP(F857,'Background data'!B$8:D$18,2,FALSE))*(365.25*1*10^-6)),0)</f>
        <v>1.0650689999999999E-2</v>
      </c>
      <c r="K857" s="4">
        <f>IF($I857="Secured",(E857*(VLOOKUP(F857,'Background data'!B$8:D$18,3,FALSE))*(365.25*1*10^-6)),0)</f>
        <v>0.11834099999999999</v>
      </c>
      <c r="L857" s="4">
        <f>IF(I857="Secured",(E857*(VLOOKUP(F857,'Background data'!B$8:G$18,4,FALSE))*(365.25*1*10^-6)),0)</f>
        <v>5.3253449999999996E-3</v>
      </c>
      <c r="M857" s="4">
        <f>IF(I857="Secured",(E857*(VLOOKUP(F857,'Background data'!B$8:H$18,5,FALSE))*(365.25*1*10^-6)),0)</f>
        <v>0.21301379999999995</v>
      </c>
    </row>
    <row r="858" spans="1:13" x14ac:dyDescent="0.3">
      <c r="A858" s="2" t="s">
        <v>1438</v>
      </c>
      <c r="B858" s="2" t="s">
        <v>223</v>
      </c>
      <c r="C858" s="3">
        <v>45429</v>
      </c>
      <c r="D858" s="2" t="s">
        <v>5</v>
      </c>
      <c r="E858" s="2">
        <f>VLOOKUP(D858,'Background data'!B$2:E$5,4,FALSE)</f>
        <v>64.8</v>
      </c>
      <c r="F858" s="2" t="s">
        <v>11</v>
      </c>
      <c r="G858" s="10">
        <v>45770</v>
      </c>
      <c r="H858" s="2" t="s">
        <v>389</v>
      </c>
      <c r="I858" s="2" t="str">
        <f t="shared" si="20"/>
        <v>Secured</v>
      </c>
      <c r="J858" s="4">
        <f>IF($I858="Secured",(E858*(VLOOKUP(F858,'Background data'!B$8:D$18,2,FALSE))*(365.25*1*10^-6)),0)</f>
        <v>1.0650689999999999E-2</v>
      </c>
      <c r="K858" s="4">
        <f>IF($I858="Secured",(E858*(VLOOKUP(F858,'Background data'!B$8:D$18,3,FALSE))*(365.25*1*10^-6)),0)</f>
        <v>0.11834099999999999</v>
      </c>
      <c r="L858" s="4">
        <f>IF(I858="Secured",(E858*(VLOOKUP(F858,'Background data'!B$8:G$18,4,FALSE))*(365.25*1*10^-6)),0)</f>
        <v>5.3253449999999996E-3</v>
      </c>
      <c r="M858" s="4">
        <f>IF(I858="Secured",(E858*(VLOOKUP(F858,'Background data'!B$8:H$18,5,FALSE))*(365.25*1*10^-6)),0)</f>
        <v>0.21301379999999995</v>
      </c>
    </row>
    <row r="859" spans="1:13" x14ac:dyDescent="0.3">
      <c r="A859" s="2" t="s">
        <v>1439</v>
      </c>
      <c r="B859" s="2" t="s">
        <v>224</v>
      </c>
      <c r="C859" s="3">
        <v>45435</v>
      </c>
      <c r="D859" s="2" t="s">
        <v>5</v>
      </c>
      <c r="E859" s="2">
        <f>VLOOKUP(D859,'Background data'!B$2:E$5,4,FALSE)</f>
        <v>64.8</v>
      </c>
      <c r="F859" s="2" t="s">
        <v>11</v>
      </c>
      <c r="G859" s="10">
        <v>45770</v>
      </c>
      <c r="H859" s="3" t="s">
        <v>389</v>
      </c>
      <c r="I859" s="2" t="str">
        <f t="shared" ref="I859:I901" si="21">IF(G859="","Not secured","Secured")</f>
        <v>Secured</v>
      </c>
      <c r="J859" s="4">
        <f>IF($I859="Secured",(E859*(VLOOKUP(F859,'Background data'!B$8:D$18,2,FALSE))*(365.25*1*10^-6)),0)</f>
        <v>1.0650689999999999E-2</v>
      </c>
      <c r="K859" s="4">
        <f>IF($I859="Secured",(E859*(VLOOKUP(F859,'Background data'!B$8:D$18,3,FALSE))*(365.25*1*10^-6)),0)</f>
        <v>0.11834099999999999</v>
      </c>
      <c r="L859" s="4">
        <f>IF(I859="Secured",(E859*(VLOOKUP(F859,'Background data'!B$8:G$18,4,FALSE))*(365.25*1*10^-6)),0)</f>
        <v>5.3253449999999996E-3</v>
      </c>
      <c r="M859" s="4">
        <f>IF(I859="Secured",(E859*(VLOOKUP(F859,'Background data'!B$8:H$18,5,FALSE))*(365.25*1*10^-6)),0)</f>
        <v>0.21301379999999995</v>
      </c>
    </row>
    <row r="860" spans="1:13" x14ac:dyDescent="0.3">
      <c r="A860" s="2" t="s">
        <v>1440</v>
      </c>
      <c r="B860" s="2" t="s">
        <v>225</v>
      </c>
      <c r="C860" s="3">
        <v>45448</v>
      </c>
      <c r="D860" s="2" t="s">
        <v>5</v>
      </c>
      <c r="E860" s="2">
        <f>VLOOKUP(D860,'Background data'!B$2:E$5,4,FALSE)</f>
        <v>64.8</v>
      </c>
      <c r="F860" s="2" t="s">
        <v>11</v>
      </c>
      <c r="G860" s="10">
        <v>45770</v>
      </c>
      <c r="H860" s="2" t="s">
        <v>389</v>
      </c>
      <c r="I860" s="2" t="str">
        <f t="shared" si="21"/>
        <v>Secured</v>
      </c>
      <c r="J860" s="4">
        <f>IF($I860="Secured",(E860*(VLOOKUP(F860,'Background data'!B$8:D$18,2,FALSE))*(365.25*1*10^-6)),0)</f>
        <v>1.0650689999999999E-2</v>
      </c>
      <c r="K860" s="4">
        <f>IF($I860="Secured",(E860*(VLOOKUP(F860,'Background data'!B$8:D$18,3,FALSE))*(365.25*1*10^-6)),0)</f>
        <v>0.11834099999999999</v>
      </c>
      <c r="L860" s="4">
        <f>IF(I860="Secured",(E860*(VLOOKUP(F860,'Background data'!B$8:G$18,4,FALSE))*(365.25*1*10^-6)),0)</f>
        <v>5.3253449999999996E-3</v>
      </c>
      <c r="M860" s="4">
        <f>IF(I860="Secured",(E860*(VLOOKUP(F860,'Background data'!B$8:H$18,5,FALSE))*(365.25*1*10^-6)),0)</f>
        <v>0.21301379999999995</v>
      </c>
    </row>
    <row r="861" spans="1:13" x14ac:dyDescent="0.3">
      <c r="A861" s="2" t="s">
        <v>1441</v>
      </c>
      <c r="B861" s="2" t="s">
        <v>226</v>
      </c>
      <c r="C861" s="3">
        <v>45440</v>
      </c>
      <c r="D861" s="2" t="s">
        <v>4</v>
      </c>
      <c r="E861" s="2">
        <f>VLOOKUP(D861,'Background data'!B$2:E$5,4,FALSE)</f>
        <v>47.25</v>
      </c>
      <c r="F861" s="2" t="s">
        <v>11</v>
      </c>
      <c r="G861" s="10">
        <v>45770</v>
      </c>
      <c r="H861" s="2" t="s">
        <v>405</v>
      </c>
      <c r="I861" s="2" t="str">
        <f t="shared" si="21"/>
        <v>Secured</v>
      </c>
      <c r="J861" s="4">
        <f>IF($I861="Secured",(E861*(VLOOKUP(F861,'Background data'!B$8:D$18,2,FALSE))*(365.25*1*10^-6)),0)</f>
        <v>7.7661281249999988E-3</v>
      </c>
      <c r="K861" s="4">
        <f>IF($I861="Secured",(E861*(VLOOKUP(F861,'Background data'!B$8:D$18,3,FALSE))*(365.25*1*10^-6)),0)</f>
        <v>8.6290312499999994E-2</v>
      </c>
      <c r="L861" s="4">
        <f>IF(I861="Secured",(E861*(VLOOKUP(F861,'Background data'!B$8:G$18,4,FALSE))*(365.25*1*10^-6)),0)</f>
        <v>3.8830640624999994E-3</v>
      </c>
      <c r="M861" s="4">
        <f>IF(I861="Secured",(E861*(VLOOKUP(F861,'Background data'!B$8:H$18,5,FALSE))*(365.25*1*10^-6)),0)</f>
        <v>0.15532256249999998</v>
      </c>
    </row>
    <row r="862" spans="1:13" x14ac:dyDescent="0.3">
      <c r="A862" s="2" t="s">
        <v>1442</v>
      </c>
      <c r="B862" s="2" t="s">
        <v>226</v>
      </c>
      <c r="C862" s="3">
        <v>45450</v>
      </c>
      <c r="D862" s="2" t="s">
        <v>4</v>
      </c>
      <c r="E862" s="2">
        <f>VLOOKUP(D862,'Background data'!B$2:E$5,4,FALSE)</f>
        <v>47.25</v>
      </c>
      <c r="F862" s="2" t="s">
        <v>11</v>
      </c>
      <c r="G862" s="10">
        <v>45770</v>
      </c>
      <c r="H862" s="2" t="s">
        <v>405</v>
      </c>
      <c r="I862" s="2" t="str">
        <f t="shared" si="21"/>
        <v>Secured</v>
      </c>
      <c r="J862" s="4">
        <f>IF($I862="Secured",(E862*(VLOOKUP(F862,'Background data'!B$8:D$18,2,FALSE))*(365.25*1*10^-6)),0)</f>
        <v>7.7661281249999988E-3</v>
      </c>
      <c r="K862" s="4">
        <f>IF($I862="Secured",(E862*(VLOOKUP(F862,'Background data'!B$8:D$18,3,FALSE))*(365.25*1*10^-6)),0)</f>
        <v>8.6290312499999994E-2</v>
      </c>
      <c r="L862" s="4">
        <f>IF(I862="Secured",(E862*(VLOOKUP(F862,'Background data'!B$8:G$18,4,FALSE))*(365.25*1*10^-6)),0)</f>
        <v>3.8830640624999994E-3</v>
      </c>
      <c r="M862" s="4">
        <f>IF(I862="Secured",(E862*(VLOOKUP(F862,'Background data'!B$8:H$18,5,FALSE))*(365.25*1*10^-6)),0)</f>
        <v>0.15532256249999998</v>
      </c>
    </row>
    <row r="863" spans="1:13" x14ac:dyDescent="0.3">
      <c r="A863" s="2" t="s">
        <v>1443</v>
      </c>
      <c r="B863" s="2" t="s">
        <v>226</v>
      </c>
      <c r="C863" s="3">
        <v>45432</v>
      </c>
      <c r="D863" s="2" t="s">
        <v>4</v>
      </c>
      <c r="E863" s="2">
        <f>VLOOKUP(D863,'Background data'!B$2:E$5,4,FALSE)</f>
        <v>47.25</v>
      </c>
      <c r="F863" s="2" t="s">
        <v>11</v>
      </c>
      <c r="G863" s="10">
        <v>45770</v>
      </c>
      <c r="H863" s="2" t="s">
        <v>405</v>
      </c>
      <c r="I863" s="2" t="str">
        <f t="shared" si="21"/>
        <v>Secured</v>
      </c>
      <c r="J863" s="4">
        <f>IF($I863="Secured",(E863*(VLOOKUP(F863,'Background data'!B$8:D$18,2,FALSE))*(365.25*1*10^-6)),0)</f>
        <v>7.7661281249999988E-3</v>
      </c>
      <c r="K863" s="4">
        <f>IF($I863="Secured",(E863*(VLOOKUP(F863,'Background data'!B$8:D$18,3,FALSE))*(365.25*1*10^-6)),0)</f>
        <v>8.6290312499999994E-2</v>
      </c>
      <c r="L863" s="4">
        <f>IF(I863="Secured",(E863*(VLOOKUP(F863,'Background data'!B$8:G$18,4,FALSE))*(365.25*1*10^-6)),0)</f>
        <v>3.8830640624999994E-3</v>
      </c>
      <c r="M863" s="4">
        <f>IF(I863="Secured",(E863*(VLOOKUP(F863,'Background data'!B$8:H$18,5,FALSE))*(365.25*1*10^-6)),0)</f>
        <v>0.15532256249999998</v>
      </c>
    </row>
    <row r="864" spans="1:13" x14ac:dyDescent="0.3">
      <c r="A864" s="2" t="s">
        <v>1444</v>
      </c>
      <c r="B864" s="2" t="s">
        <v>226</v>
      </c>
      <c r="C864" s="3">
        <v>45443</v>
      </c>
      <c r="D864" s="2" t="s">
        <v>4</v>
      </c>
      <c r="E864" s="2">
        <f>VLOOKUP(D864,'Background data'!B$2:E$5,4,FALSE)</f>
        <v>47.25</v>
      </c>
      <c r="F864" s="2" t="s">
        <v>11</v>
      </c>
      <c r="G864" s="10">
        <v>45770</v>
      </c>
      <c r="H864" s="2" t="s">
        <v>405</v>
      </c>
      <c r="I864" s="2" t="str">
        <f t="shared" si="21"/>
        <v>Secured</v>
      </c>
      <c r="J864" s="4">
        <f>IF($I864="Secured",(E864*(VLOOKUP(F864,'Background data'!B$8:D$18,2,FALSE))*(365.25*1*10^-6)),0)</f>
        <v>7.7661281249999988E-3</v>
      </c>
      <c r="K864" s="4">
        <f>IF($I864="Secured",(E864*(VLOOKUP(F864,'Background data'!B$8:D$18,3,FALSE))*(365.25*1*10^-6)),0)</f>
        <v>8.6290312499999994E-2</v>
      </c>
      <c r="L864" s="4">
        <f>IF(I864="Secured",(E864*(VLOOKUP(F864,'Background data'!B$8:G$18,4,FALSE))*(365.25*1*10^-6)),0)</f>
        <v>3.8830640624999994E-3</v>
      </c>
      <c r="M864" s="4">
        <f>IF(I864="Secured",(E864*(VLOOKUP(F864,'Background data'!B$8:H$18,5,FALSE))*(365.25*1*10^-6)),0)</f>
        <v>0.15532256249999998</v>
      </c>
    </row>
    <row r="865" spans="1:13" x14ac:dyDescent="0.3">
      <c r="A865" s="21" t="s">
        <v>1869</v>
      </c>
      <c r="B865" s="2" t="s">
        <v>226</v>
      </c>
      <c r="C865" s="17">
        <v>45546</v>
      </c>
      <c r="D865" s="2" t="s">
        <v>4</v>
      </c>
      <c r="E865" s="2">
        <f>VLOOKUP(D865,'Background data'!B$2:E$5,4,FALSE)</f>
        <v>47.25</v>
      </c>
      <c r="F865" s="2" t="s">
        <v>11</v>
      </c>
      <c r="G865" s="10">
        <v>45770</v>
      </c>
      <c r="H865" s="2" t="s">
        <v>405</v>
      </c>
      <c r="I865" s="2" t="str">
        <f t="shared" si="21"/>
        <v>Secured</v>
      </c>
      <c r="J865" s="4">
        <f>IF($I865="Secured",(E865*(VLOOKUP(F865,'Background data'!B$8:D$18,2,FALSE))*(365.25*1*10^-6)),0)</f>
        <v>7.7661281249999988E-3</v>
      </c>
      <c r="K865" s="4">
        <f>IF($I865="Secured",(E865*(VLOOKUP(F865,'Background data'!B$8:D$18,3,FALSE))*(365.25*1*10^-6)),0)</f>
        <v>8.6290312499999994E-2</v>
      </c>
      <c r="L865" s="4">
        <f>IF(I865="Secured",(E865*(VLOOKUP(F865,'Background data'!B$8:G$18,4,FALSE))*(365.25*1*10^-6)),0)</f>
        <v>3.8830640624999994E-3</v>
      </c>
      <c r="M865" s="4">
        <f>IF(I865="Secured",(E865*(VLOOKUP(F865,'Background data'!B$8:H$18,5,FALSE))*(365.25*1*10^-6)),0)</f>
        <v>0.15532256249999998</v>
      </c>
    </row>
    <row r="866" spans="1:13" x14ac:dyDescent="0.3">
      <c r="A866" s="2" t="s">
        <v>1445</v>
      </c>
      <c r="B866" s="2" t="s">
        <v>226</v>
      </c>
      <c r="C866" s="17">
        <v>45483</v>
      </c>
      <c r="D866" s="2" t="s">
        <v>4</v>
      </c>
      <c r="E866" s="2">
        <f>VLOOKUP(D866,'Background data'!B$2:E$5,4,FALSE)</f>
        <v>47.25</v>
      </c>
      <c r="F866" s="2" t="s">
        <v>11</v>
      </c>
      <c r="G866" s="10">
        <v>45770</v>
      </c>
      <c r="H866" s="2" t="s">
        <v>405</v>
      </c>
      <c r="I866" s="2" t="str">
        <f t="shared" si="21"/>
        <v>Secured</v>
      </c>
      <c r="J866" s="4">
        <f>IF($I866="Secured",(E866*(VLOOKUP(F866,'Background data'!B$8:D$18,2,FALSE))*(365.25*1*10^-6)),0)</f>
        <v>7.7661281249999988E-3</v>
      </c>
      <c r="K866" s="4">
        <f>IF($I866="Secured",(E866*(VLOOKUP(F866,'Background data'!B$8:D$18,3,FALSE))*(365.25*1*10^-6)),0)</f>
        <v>8.6290312499999994E-2</v>
      </c>
      <c r="L866" s="4">
        <f>IF(I866="Secured",(E866*(VLOOKUP(F866,'Background data'!B$8:G$18,4,FALSE))*(365.25*1*10^-6)),0)</f>
        <v>3.8830640624999994E-3</v>
      </c>
      <c r="M866" s="4">
        <f>IF(I866="Secured",(E866*(VLOOKUP(F866,'Background data'!B$8:H$18,5,FALSE))*(365.25*1*10^-6)),0)</f>
        <v>0.15532256249999998</v>
      </c>
    </row>
    <row r="867" spans="1:13" x14ac:dyDescent="0.3">
      <c r="A867" s="2" t="s">
        <v>1870</v>
      </c>
      <c r="B867" s="2" t="s">
        <v>226</v>
      </c>
      <c r="C867" s="17">
        <v>45541</v>
      </c>
      <c r="D867" s="2" t="s">
        <v>4</v>
      </c>
      <c r="E867" s="2">
        <f>VLOOKUP(D867,'Background data'!B$2:E$5,4,FALSE)</f>
        <v>47.25</v>
      </c>
      <c r="F867" s="2" t="s">
        <v>11</v>
      </c>
      <c r="G867" s="10">
        <v>45770</v>
      </c>
      <c r="H867" s="2" t="s">
        <v>405</v>
      </c>
      <c r="I867" s="2" t="str">
        <f t="shared" si="21"/>
        <v>Secured</v>
      </c>
      <c r="J867" s="4">
        <f>IF($I867="Secured",(E867*(VLOOKUP(F867,'Background data'!B$8:D$18,2,FALSE))*(365.25*1*10^-6)),0)</f>
        <v>7.7661281249999988E-3</v>
      </c>
      <c r="K867" s="4">
        <f>IF($I867="Secured",(E867*(VLOOKUP(F867,'Background data'!B$8:D$18,3,FALSE))*(365.25*1*10^-6)),0)</f>
        <v>8.6290312499999994E-2</v>
      </c>
      <c r="L867" s="4">
        <f>IF(I867="Secured",(E867*(VLOOKUP(F867,'Background data'!B$8:G$18,4,FALSE))*(365.25*1*10^-6)),0)</f>
        <v>3.8830640624999994E-3</v>
      </c>
      <c r="M867" s="4">
        <f>IF(I867="Secured",(E867*(VLOOKUP(F867,'Background data'!B$8:H$18,5,FALSE))*(365.25*1*10^-6)),0)</f>
        <v>0.15532256249999998</v>
      </c>
    </row>
    <row r="868" spans="1:13" x14ac:dyDescent="0.3">
      <c r="A868" s="2" t="s">
        <v>1446</v>
      </c>
      <c r="B868" s="2" t="s">
        <v>226</v>
      </c>
      <c r="C868" s="3">
        <v>45440</v>
      </c>
      <c r="D868" s="2" t="s">
        <v>4</v>
      </c>
      <c r="E868" s="2">
        <f>VLOOKUP(D868,'Background data'!B$2:E$5,4,FALSE)</f>
        <v>47.25</v>
      </c>
      <c r="F868" s="2" t="s">
        <v>11</v>
      </c>
      <c r="G868" s="10">
        <v>45770</v>
      </c>
      <c r="H868" s="2" t="s">
        <v>405</v>
      </c>
      <c r="I868" s="2" t="str">
        <f t="shared" si="21"/>
        <v>Secured</v>
      </c>
      <c r="J868" s="4">
        <f>IF($I868="Secured",(E868*(VLOOKUP(F868,'Background data'!B$8:D$18,2,FALSE))*(365.25*1*10^-6)),0)</f>
        <v>7.7661281249999988E-3</v>
      </c>
      <c r="K868" s="4">
        <f>IF($I868="Secured",(E868*(VLOOKUP(F868,'Background data'!B$8:D$18,3,FALSE))*(365.25*1*10^-6)),0)</f>
        <v>8.6290312499999994E-2</v>
      </c>
      <c r="L868" s="4">
        <f>IF(I868="Secured",(E868*(VLOOKUP(F868,'Background data'!B$8:G$18,4,FALSE))*(365.25*1*10^-6)),0)</f>
        <v>3.8830640624999994E-3</v>
      </c>
      <c r="M868" s="4">
        <f>IF(I868="Secured",(E868*(VLOOKUP(F868,'Background data'!B$8:H$18,5,FALSE))*(365.25*1*10^-6)),0)</f>
        <v>0.15532256249999998</v>
      </c>
    </row>
    <row r="869" spans="1:13" x14ac:dyDescent="0.3">
      <c r="A869" s="2" t="s">
        <v>1871</v>
      </c>
      <c r="B869" s="2" t="s">
        <v>226</v>
      </c>
      <c r="C869" s="17">
        <v>45483</v>
      </c>
      <c r="D869" s="2" t="s">
        <v>4</v>
      </c>
      <c r="E869" s="2">
        <f>VLOOKUP(D869,'Background data'!B$2:E$5,4,FALSE)</f>
        <v>47.25</v>
      </c>
      <c r="F869" s="2" t="s">
        <v>11</v>
      </c>
      <c r="G869" s="10">
        <v>45770</v>
      </c>
      <c r="H869" s="2" t="s">
        <v>405</v>
      </c>
      <c r="I869" s="2" t="str">
        <f t="shared" si="21"/>
        <v>Secured</v>
      </c>
      <c r="J869" s="4">
        <f>IF($I869="Secured",(E869*(VLOOKUP(F869,'Background data'!B$8:D$18,2,FALSE))*(365.25*1*10^-6)),0)</f>
        <v>7.7661281249999988E-3</v>
      </c>
      <c r="K869" s="4">
        <f>IF($I869="Secured",(E869*(VLOOKUP(F869,'Background data'!B$8:D$18,3,FALSE))*(365.25*1*10^-6)),0)</f>
        <v>8.6290312499999994E-2</v>
      </c>
      <c r="L869" s="4">
        <f>IF(I869="Secured",(E869*(VLOOKUP(F869,'Background data'!B$8:G$18,4,FALSE))*(365.25*1*10^-6)),0)</f>
        <v>3.8830640624999994E-3</v>
      </c>
      <c r="M869" s="4">
        <f>IF(I869="Secured",(E869*(VLOOKUP(F869,'Background data'!B$8:H$18,5,FALSE))*(365.25*1*10^-6)),0)</f>
        <v>0.15532256249999998</v>
      </c>
    </row>
    <row r="870" spans="1:13" x14ac:dyDescent="0.3">
      <c r="A870" s="2" t="s">
        <v>1447</v>
      </c>
      <c r="B870" s="2" t="s">
        <v>226</v>
      </c>
      <c r="C870" s="3">
        <v>45443</v>
      </c>
      <c r="D870" s="2" t="s">
        <v>4</v>
      </c>
      <c r="E870" s="2">
        <f>VLOOKUP(D870,'Background data'!B$2:E$5,4,FALSE)</f>
        <v>47.25</v>
      </c>
      <c r="F870" s="2" t="s">
        <v>11</v>
      </c>
      <c r="G870" s="10">
        <v>45770</v>
      </c>
      <c r="H870" s="2" t="s">
        <v>405</v>
      </c>
      <c r="I870" s="2" t="str">
        <f t="shared" si="21"/>
        <v>Secured</v>
      </c>
      <c r="J870" s="4">
        <f>IF($I870="Secured",(E870*(VLOOKUP(F870,'Background data'!B$8:D$18,2,FALSE))*(365.25*1*10^-6)),0)</f>
        <v>7.7661281249999988E-3</v>
      </c>
      <c r="K870" s="4">
        <f>IF($I870="Secured",(E870*(VLOOKUP(F870,'Background data'!B$8:D$18,3,FALSE))*(365.25*1*10^-6)),0)</f>
        <v>8.6290312499999994E-2</v>
      </c>
      <c r="L870" s="4">
        <f>IF(I870="Secured",(E870*(VLOOKUP(F870,'Background data'!B$8:G$18,4,FALSE))*(365.25*1*10^-6)),0)</f>
        <v>3.8830640624999994E-3</v>
      </c>
      <c r="M870" s="4">
        <f>IF(I870="Secured",(E870*(VLOOKUP(F870,'Background data'!B$8:H$18,5,FALSE))*(365.25*1*10^-6)),0)</f>
        <v>0.15532256249999998</v>
      </c>
    </row>
    <row r="871" spans="1:13" x14ac:dyDescent="0.3">
      <c r="A871" s="2" t="s">
        <v>1448</v>
      </c>
      <c r="B871" s="2" t="s">
        <v>226</v>
      </c>
      <c r="C871" s="3">
        <v>45432</v>
      </c>
      <c r="D871" s="2" t="s">
        <v>4</v>
      </c>
      <c r="E871" s="2">
        <f>VLOOKUP(D871,'Background data'!B$2:E$5,4,FALSE)</f>
        <v>47.25</v>
      </c>
      <c r="F871" s="2" t="s">
        <v>11</v>
      </c>
      <c r="G871" s="10">
        <v>45770</v>
      </c>
      <c r="H871" s="2" t="s">
        <v>405</v>
      </c>
      <c r="I871" s="2" t="str">
        <f t="shared" si="21"/>
        <v>Secured</v>
      </c>
      <c r="J871" s="4">
        <f>IF($I871="Secured",(E871*(VLOOKUP(F871,'Background data'!B$8:D$18,2,FALSE))*(365.25*1*10^-6)),0)</f>
        <v>7.7661281249999988E-3</v>
      </c>
      <c r="K871" s="4">
        <f>IF($I871="Secured",(E871*(VLOOKUP(F871,'Background data'!B$8:D$18,3,FALSE))*(365.25*1*10^-6)),0)</f>
        <v>8.6290312499999994E-2</v>
      </c>
      <c r="L871" s="4">
        <f>IF(I871="Secured",(E871*(VLOOKUP(F871,'Background data'!B$8:G$18,4,FALSE))*(365.25*1*10^-6)),0)</f>
        <v>3.8830640624999994E-3</v>
      </c>
      <c r="M871" s="4">
        <f>IF(I871="Secured",(E871*(VLOOKUP(F871,'Background data'!B$8:H$18,5,FALSE))*(365.25*1*10^-6)),0)</f>
        <v>0.15532256249999998</v>
      </c>
    </row>
    <row r="872" spans="1:13" x14ac:dyDescent="0.3">
      <c r="A872" s="2" t="s">
        <v>1449</v>
      </c>
      <c r="B872" s="2" t="s">
        <v>226</v>
      </c>
      <c r="C872" s="17">
        <v>45484</v>
      </c>
      <c r="D872" s="2" t="s">
        <v>4</v>
      </c>
      <c r="E872" s="2">
        <f>VLOOKUP(D872,'Background data'!B$2:E$5,4,FALSE)</f>
        <v>47.25</v>
      </c>
      <c r="F872" s="2" t="s">
        <v>11</v>
      </c>
      <c r="G872" s="10">
        <v>45770</v>
      </c>
      <c r="H872" s="2" t="s">
        <v>405</v>
      </c>
      <c r="I872" s="2" t="str">
        <f t="shared" si="21"/>
        <v>Secured</v>
      </c>
      <c r="J872" s="4">
        <f>IF($I872="Secured",(E872*(VLOOKUP(F872,'Background data'!B$8:D$18,2,FALSE))*(365.25*1*10^-6)),0)</f>
        <v>7.7661281249999988E-3</v>
      </c>
      <c r="K872" s="4">
        <f>IF($I872="Secured",(E872*(VLOOKUP(F872,'Background data'!B$8:D$18,3,FALSE))*(365.25*1*10^-6)),0)</f>
        <v>8.6290312499999994E-2</v>
      </c>
      <c r="L872" s="4">
        <f>IF(I872="Secured",(E872*(VLOOKUP(F872,'Background data'!B$8:G$18,4,FALSE))*(365.25*1*10^-6)),0)</f>
        <v>3.8830640624999994E-3</v>
      </c>
      <c r="M872" s="4">
        <f>IF(I872="Secured",(E872*(VLOOKUP(F872,'Background data'!B$8:H$18,5,FALSE))*(365.25*1*10^-6)),0)</f>
        <v>0.15532256249999998</v>
      </c>
    </row>
    <row r="873" spans="1:13" x14ac:dyDescent="0.3">
      <c r="A873" s="2" t="s">
        <v>1450</v>
      </c>
      <c r="B873" s="2" t="s">
        <v>226</v>
      </c>
      <c r="C873" s="3">
        <v>45434</v>
      </c>
      <c r="D873" s="2" t="s">
        <v>4</v>
      </c>
      <c r="E873" s="2">
        <f>VLOOKUP(D873,'Background data'!B$2:E$5,4,FALSE)</f>
        <v>47.25</v>
      </c>
      <c r="F873" s="2" t="s">
        <v>11</v>
      </c>
      <c r="G873" s="10">
        <v>45770</v>
      </c>
      <c r="H873" s="2" t="s">
        <v>405</v>
      </c>
      <c r="I873" s="2" t="str">
        <f t="shared" si="21"/>
        <v>Secured</v>
      </c>
      <c r="J873" s="4">
        <f>IF($I873="Secured",(E873*(VLOOKUP(F873,'Background data'!B$8:D$18,2,FALSE))*(365.25*1*10^-6)),0)</f>
        <v>7.7661281249999988E-3</v>
      </c>
      <c r="K873" s="4">
        <f>IF($I873="Secured",(E873*(VLOOKUP(F873,'Background data'!B$8:D$18,3,FALSE))*(365.25*1*10^-6)),0)</f>
        <v>8.6290312499999994E-2</v>
      </c>
      <c r="L873" s="4">
        <f>IF(I873="Secured",(E873*(VLOOKUP(F873,'Background data'!B$8:G$18,4,FALSE))*(365.25*1*10^-6)),0)</f>
        <v>3.8830640624999994E-3</v>
      </c>
      <c r="M873" s="4">
        <f>IF(I873="Secured",(E873*(VLOOKUP(F873,'Background data'!B$8:H$18,5,FALSE))*(365.25*1*10^-6)),0)</f>
        <v>0.15532256249999998</v>
      </c>
    </row>
    <row r="874" spans="1:13" x14ac:dyDescent="0.3">
      <c r="A874" s="2" t="s">
        <v>229</v>
      </c>
      <c r="B874" s="2" t="s">
        <v>226</v>
      </c>
      <c r="C874" s="3">
        <v>45442</v>
      </c>
      <c r="D874" s="2" t="s">
        <v>4</v>
      </c>
      <c r="E874" s="2">
        <f>VLOOKUP(D874,'Background data'!B$2:E$5,4,FALSE)</f>
        <v>47.25</v>
      </c>
      <c r="F874" s="2" t="s">
        <v>11</v>
      </c>
      <c r="G874" s="10">
        <v>45770</v>
      </c>
      <c r="H874" s="2" t="s">
        <v>405</v>
      </c>
      <c r="I874" s="2" t="str">
        <f t="shared" si="21"/>
        <v>Secured</v>
      </c>
      <c r="J874" s="4">
        <f>IF($I874="Secured",(E874*(VLOOKUP(F874,'Background data'!B$8:D$18,2,FALSE))*(365.25*1*10^-6)),0)</f>
        <v>7.7661281249999988E-3</v>
      </c>
      <c r="K874" s="4">
        <f>IF($I874="Secured",(E874*(VLOOKUP(F874,'Background data'!B$8:D$18,3,FALSE))*(365.25*1*10^-6)),0)</f>
        <v>8.6290312499999994E-2</v>
      </c>
      <c r="L874" s="4">
        <f>IF(I874="Secured",(E874*(VLOOKUP(F874,'Background data'!B$8:G$18,4,FALSE))*(365.25*1*10^-6)),0)</f>
        <v>3.8830640624999994E-3</v>
      </c>
      <c r="M874" s="4">
        <f>IF(I874="Secured",(E874*(VLOOKUP(F874,'Background data'!B$8:H$18,5,FALSE))*(365.25*1*10^-6)),0)</f>
        <v>0.15532256249999998</v>
      </c>
    </row>
    <row r="875" spans="1:13" x14ac:dyDescent="0.3">
      <c r="A875" s="2" t="s">
        <v>227</v>
      </c>
      <c r="B875" s="2" t="s">
        <v>226</v>
      </c>
      <c r="C875" s="3">
        <v>45434</v>
      </c>
      <c r="D875" s="2" t="s">
        <v>4</v>
      </c>
      <c r="E875" s="2">
        <f>VLOOKUP(D875,'Background data'!B$2:E$5,4,FALSE)</f>
        <v>47.25</v>
      </c>
      <c r="F875" s="2" t="s">
        <v>11</v>
      </c>
      <c r="G875" s="10">
        <v>45770</v>
      </c>
      <c r="H875" s="2" t="s">
        <v>405</v>
      </c>
      <c r="I875" s="2" t="str">
        <f t="shared" si="21"/>
        <v>Secured</v>
      </c>
      <c r="J875" s="4">
        <f>IF($I875="Secured",(E875*(VLOOKUP(F875,'Background data'!B$8:D$18,2,FALSE))*(365.25*1*10^-6)),0)</f>
        <v>7.7661281249999988E-3</v>
      </c>
      <c r="K875" s="4">
        <f>IF($I875="Secured",(E875*(VLOOKUP(F875,'Background data'!B$8:D$18,3,FALSE))*(365.25*1*10^-6)),0)</f>
        <v>8.6290312499999994E-2</v>
      </c>
      <c r="L875" s="4">
        <f>IF(I875="Secured",(E875*(VLOOKUP(F875,'Background data'!B$8:G$18,4,FALSE))*(365.25*1*10^-6)),0)</f>
        <v>3.8830640624999994E-3</v>
      </c>
      <c r="M875" s="4">
        <f>IF(I875="Secured",(E875*(VLOOKUP(F875,'Background data'!B$8:H$18,5,FALSE))*(365.25*1*10^-6)),0)</f>
        <v>0.15532256249999998</v>
      </c>
    </row>
    <row r="876" spans="1:13" x14ac:dyDescent="0.3">
      <c r="A876" s="2" t="s">
        <v>228</v>
      </c>
      <c r="B876" s="2" t="s">
        <v>226</v>
      </c>
      <c r="C876" s="3">
        <v>45441</v>
      </c>
      <c r="D876" s="2" t="s">
        <v>4</v>
      </c>
      <c r="E876" s="2">
        <f>VLOOKUP(D876,'Background data'!B$2:E$5,4,FALSE)</f>
        <v>47.25</v>
      </c>
      <c r="F876" s="2" t="s">
        <v>11</v>
      </c>
      <c r="G876" s="10">
        <v>45770</v>
      </c>
      <c r="H876" s="2" t="s">
        <v>405</v>
      </c>
      <c r="I876" s="2" t="str">
        <f t="shared" si="21"/>
        <v>Secured</v>
      </c>
      <c r="J876" s="4">
        <f>IF($I876="Secured",(E876*(VLOOKUP(F876,'Background data'!B$8:D$18,2,FALSE))*(365.25*1*10^-6)),0)</f>
        <v>7.7661281249999988E-3</v>
      </c>
      <c r="K876" s="4">
        <f>IF($I876="Secured",(E876*(VLOOKUP(F876,'Background data'!B$8:D$18,3,FALSE))*(365.25*1*10^-6)),0)</f>
        <v>8.6290312499999994E-2</v>
      </c>
      <c r="L876" s="4">
        <f>IF(I876="Secured",(E876*(VLOOKUP(F876,'Background data'!B$8:G$18,4,FALSE))*(365.25*1*10^-6)),0)</f>
        <v>3.8830640624999994E-3</v>
      </c>
      <c r="M876" s="4">
        <f>IF(I876="Secured",(E876*(VLOOKUP(F876,'Background data'!B$8:H$18,5,FALSE))*(365.25*1*10^-6)),0)</f>
        <v>0.15532256249999998</v>
      </c>
    </row>
    <row r="877" spans="1:13" x14ac:dyDescent="0.3">
      <c r="A877" s="2" t="s">
        <v>1451</v>
      </c>
      <c r="B877" s="2" t="s">
        <v>226</v>
      </c>
      <c r="C877" s="17">
        <v>45482</v>
      </c>
      <c r="D877" s="2" t="s">
        <v>4</v>
      </c>
      <c r="E877" s="2">
        <f>VLOOKUP(D877,'Background data'!B$2:E$5,4,FALSE)</f>
        <v>47.25</v>
      </c>
      <c r="F877" s="2" t="s">
        <v>11</v>
      </c>
      <c r="G877" s="10">
        <v>45770</v>
      </c>
      <c r="H877" s="2" t="s">
        <v>405</v>
      </c>
      <c r="I877" s="2" t="str">
        <f t="shared" si="21"/>
        <v>Secured</v>
      </c>
      <c r="J877" s="4">
        <f>IF($I877="Secured",(E877*(VLOOKUP(F877,'Background data'!B$8:D$18,2,FALSE))*(365.25*1*10^-6)),0)</f>
        <v>7.7661281249999988E-3</v>
      </c>
      <c r="K877" s="4">
        <f>IF($I877="Secured",(E877*(VLOOKUP(F877,'Background data'!B$8:D$18,3,FALSE))*(365.25*1*10^-6)),0)</f>
        <v>8.6290312499999994E-2</v>
      </c>
      <c r="L877" s="4">
        <f>IF(I877="Secured",(E877*(VLOOKUP(F877,'Background data'!B$8:G$18,4,FALSE))*(365.25*1*10^-6)),0)</f>
        <v>3.8830640624999994E-3</v>
      </c>
      <c r="M877" s="4">
        <f>IF(I877="Secured",(E877*(VLOOKUP(F877,'Background data'!B$8:H$18,5,FALSE))*(365.25*1*10^-6)),0)</f>
        <v>0.15532256249999998</v>
      </c>
    </row>
    <row r="878" spans="1:13" x14ac:dyDescent="0.3">
      <c r="A878" s="2" t="s">
        <v>1452</v>
      </c>
      <c r="B878" s="2" t="s">
        <v>230</v>
      </c>
      <c r="C878" s="3">
        <v>45448</v>
      </c>
      <c r="D878" s="2" t="s">
        <v>5</v>
      </c>
      <c r="E878" s="2">
        <f>VLOOKUP(D878,'Background data'!B$2:E$5,4,FALSE)</f>
        <v>64.8</v>
      </c>
      <c r="F878" s="2" t="s">
        <v>11</v>
      </c>
      <c r="G878" s="10">
        <v>45770</v>
      </c>
      <c r="H878" s="2" t="s">
        <v>389</v>
      </c>
      <c r="I878" s="2" t="str">
        <f t="shared" si="21"/>
        <v>Secured</v>
      </c>
      <c r="J878" s="4">
        <f>IF($I878="Secured",(E878*(VLOOKUP(F878,'Background data'!B$8:D$18,2,FALSE))*(365.25*1*10^-6)),0)</f>
        <v>1.0650689999999999E-2</v>
      </c>
      <c r="K878" s="4">
        <f>IF($I878="Secured",(E878*(VLOOKUP(F878,'Background data'!B$8:D$18,3,FALSE))*(365.25*1*10^-6)),0)</f>
        <v>0.11834099999999999</v>
      </c>
      <c r="L878" s="4">
        <f>IF(I878="Secured",(E878*(VLOOKUP(F878,'Background data'!B$8:G$18,4,FALSE))*(365.25*1*10^-6)),0)</f>
        <v>5.3253449999999996E-3</v>
      </c>
      <c r="M878" s="4">
        <f>IF(I878="Secured",(E878*(VLOOKUP(F878,'Background data'!B$8:H$18,5,FALSE))*(365.25*1*10^-6)),0)</f>
        <v>0.21301379999999995</v>
      </c>
    </row>
    <row r="879" spans="1:13" x14ac:dyDescent="0.3">
      <c r="A879" s="2" t="s">
        <v>1453</v>
      </c>
      <c r="B879" s="2" t="s">
        <v>231</v>
      </c>
      <c r="C879" s="17">
        <v>45457</v>
      </c>
      <c r="D879" s="2" t="s">
        <v>5</v>
      </c>
      <c r="E879" s="2">
        <f>VLOOKUP(D879,'Background data'!B$2:E$5,4,FALSE)</f>
        <v>64.8</v>
      </c>
      <c r="F879" s="2" t="s">
        <v>11</v>
      </c>
      <c r="G879" s="10">
        <v>45770</v>
      </c>
      <c r="H879" s="2" t="s">
        <v>390</v>
      </c>
      <c r="I879" s="2" t="str">
        <f t="shared" si="21"/>
        <v>Secured</v>
      </c>
      <c r="J879" s="4">
        <f>IF($I879="Secured",(E879*(VLOOKUP(F879,'Background data'!B$8:D$18,2,FALSE))*(365.25*1*10^-6)),0)</f>
        <v>1.0650689999999999E-2</v>
      </c>
      <c r="K879" s="4">
        <f>IF($I879="Secured",(E879*(VLOOKUP(F879,'Background data'!B$8:D$18,3,FALSE))*(365.25*1*10^-6)),0)</f>
        <v>0.11834099999999999</v>
      </c>
      <c r="L879" s="4">
        <f>IF(I879="Secured",(E879*(VLOOKUP(F879,'Background data'!B$8:G$18,4,FALSE))*(365.25*1*10^-6)),0)</f>
        <v>5.3253449999999996E-3</v>
      </c>
      <c r="M879" s="4">
        <f>IF(I879="Secured",(E879*(VLOOKUP(F879,'Background data'!B$8:H$18,5,FALSE))*(365.25*1*10^-6)),0)</f>
        <v>0.21301379999999995</v>
      </c>
    </row>
    <row r="880" spans="1:13" x14ac:dyDescent="0.3">
      <c r="A880" s="2" t="s">
        <v>1454</v>
      </c>
      <c r="B880" s="2" t="s">
        <v>231</v>
      </c>
      <c r="C880" s="17">
        <v>45462</v>
      </c>
      <c r="D880" s="2" t="s">
        <v>5</v>
      </c>
      <c r="E880" s="2">
        <f>VLOOKUP(D880,'Background data'!B$2:E$5,4,FALSE)</f>
        <v>64.8</v>
      </c>
      <c r="F880" s="2" t="s">
        <v>11</v>
      </c>
      <c r="G880" s="10">
        <v>45770</v>
      </c>
      <c r="H880" s="2" t="s">
        <v>390</v>
      </c>
      <c r="I880" s="2" t="str">
        <f t="shared" si="21"/>
        <v>Secured</v>
      </c>
      <c r="J880" s="4">
        <f>IF($I880="Secured",(E880*(VLOOKUP(F880,'Background data'!B$8:D$18,2,FALSE))*(365.25*1*10^-6)),0)</f>
        <v>1.0650689999999999E-2</v>
      </c>
      <c r="K880" s="4">
        <f>IF($I880="Secured",(E880*(VLOOKUP(F880,'Background data'!B$8:D$18,3,FALSE))*(365.25*1*10^-6)),0)</f>
        <v>0.11834099999999999</v>
      </c>
      <c r="L880" s="4">
        <f>IF(I880="Secured",(E880*(VLOOKUP(F880,'Background data'!B$8:G$18,4,FALSE))*(365.25*1*10^-6)),0)</f>
        <v>5.3253449999999996E-3</v>
      </c>
      <c r="M880" s="4">
        <f>IF(I880="Secured",(E880*(VLOOKUP(F880,'Background data'!B$8:H$18,5,FALSE))*(365.25*1*10^-6)),0)</f>
        <v>0.21301379999999995</v>
      </c>
    </row>
    <row r="881" spans="1:13" x14ac:dyDescent="0.3">
      <c r="A881" s="2" t="s">
        <v>1455</v>
      </c>
      <c r="B881" s="2" t="s">
        <v>231</v>
      </c>
      <c r="C881" s="3">
        <v>45435</v>
      </c>
      <c r="D881" s="2" t="s">
        <v>5</v>
      </c>
      <c r="E881" s="2">
        <f>VLOOKUP(D881,'Background data'!B$2:E$5,4,FALSE)</f>
        <v>64.8</v>
      </c>
      <c r="F881" s="2" t="s">
        <v>11</v>
      </c>
      <c r="G881" s="10">
        <v>45770</v>
      </c>
      <c r="H881" s="2" t="s">
        <v>390</v>
      </c>
      <c r="I881" s="2" t="str">
        <f t="shared" si="21"/>
        <v>Secured</v>
      </c>
      <c r="J881" s="4">
        <f>IF($I881="Secured",(E881*(VLOOKUP(F881,'Background data'!B$8:D$18,2,FALSE))*(365.25*1*10^-6)),0)</f>
        <v>1.0650689999999999E-2</v>
      </c>
      <c r="K881" s="4">
        <f>IF($I881="Secured",(E881*(VLOOKUP(F881,'Background data'!B$8:D$18,3,FALSE))*(365.25*1*10^-6)),0)</f>
        <v>0.11834099999999999</v>
      </c>
      <c r="L881" s="4">
        <f>IF(I881="Secured",(E881*(VLOOKUP(F881,'Background data'!B$8:G$18,4,FALSE))*(365.25*1*10^-6)),0)</f>
        <v>5.3253449999999996E-3</v>
      </c>
      <c r="M881" s="4">
        <f>IF(I881="Secured",(E881*(VLOOKUP(F881,'Background data'!B$8:H$18,5,FALSE))*(365.25*1*10^-6)),0)</f>
        <v>0.21301379999999995</v>
      </c>
    </row>
    <row r="882" spans="1:13" x14ac:dyDescent="0.3">
      <c r="A882" s="2" t="s">
        <v>1456</v>
      </c>
      <c r="B882" s="2" t="s">
        <v>232</v>
      </c>
      <c r="C882" s="3">
        <v>45435</v>
      </c>
      <c r="D882" s="2" t="s">
        <v>5</v>
      </c>
      <c r="E882" s="2">
        <f>VLOOKUP(D882,'Background data'!B$2:E$5,4,FALSE)</f>
        <v>64.8</v>
      </c>
      <c r="F882" s="2" t="s">
        <v>11</v>
      </c>
      <c r="G882" s="10">
        <v>45770</v>
      </c>
      <c r="H882" s="2" t="s">
        <v>390</v>
      </c>
      <c r="I882" s="2" t="str">
        <f t="shared" si="21"/>
        <v>Secured</v>
      </c>
      <c r="J882" s="4">
        <f>IF($I882="Secured",(E882*(VLOOKUP(F882,'Background data'!B$8:D$18,2,FALSE))*(365.25*1*10^-6)),0)</f>
        <v>1.0650689999999999E-2</v>
      </c>
      <c r="K882" s="4">
        <f>IF($I882="Secured",(E882*(VLOOKUP(F882,'Background data'!B$8:D$18,3,FALSE))*(365.25*1*10^-6)),0)</f>
        <v>0.11834099999999999</v>
      </c>
      <c r="L882" s="4">
        <f>IF(I882="Secured",(E882*(VLOOKUP(F882,'Background data'!B$8:G$18,4,FALSE))*(365.25*1*10^-6)),0)</f>
        <v>5.3253449999999996E-3</v>
      </c>
      <c r="M882" s="4">
        <f>IF(I882="Secured",(E882*(VLOOKUP(F882,'Background data'!B$8:H$18,5,FALSE))*(365.25*1*10^-6)),0)</f>
        <v>0.21301379999999995</v>
      </c>
    </row>
    <row r="883" spans="1:13" x14ac:dyDescent="0.3">
      <c r="A883" s="2" t="s">
        <v>1457</v>
      </c>
      <c r="B883" s="2" t="s">
        <v>232</v>
      </c>
      <c r="C883" s="3">
        <v>45434</v>
      </c>
      <c r="D883" s="2" t="s">
        <v>5</v>
      </c>
      <c r="E883" s="2">
        <f>VLOOKUP(D883,'Background data'!B$2:E$5,4,FALSE)</f>
        <v>64.8</v>
      </c>
      <c r="F883" s="2" t="s">
        <v>11</v>
      </c>
      <c r="G883" s="10">
        <v>45770</v>
      </c>
      <c r="H883" s="2" t="s">
        <v>390</v>
      </c>
      <c r="I883" s="2" t="str">
        <f t="shared" si="21"/>
        <v>Secured</v>
      </c>
      <c r="J883" s="4">
        <f>IF($I883="Secured",(E883*(VLOOKUP(F883,'Background data'!B$8:D$18,2,FALSE))*(365.25*1*10^-6)),0)</f>
        <v>1.0650689999999999E-2</v>
      </c>
      <c r="K883" s="4">
        <f>IF($I883="Secured",(E883*(VLOOKUP(F883,'Background data'!B$8:D$18,3,FALSE))*(365.25*1*10^-6)),0)</f>
        <v>0.11834099999999999</v>
      </c>
      <c r="L883" s="4">
        <f>IF(I883="Secured",(E883*(VLOOKUP(F883,'Background data'!B$8:G$18,4,FALSE))*(365.25*1*10^-6)),0)</f>
        <v>5.3253449999999996E-3</v>
      </c>
      <c r="M883" s="4">
        <f>IF(I883="Secured",(E883*(VLOOKUP(F883,'Background data'!B$8:H$18,5,FALSE))*(365.25*1*10^-6)),0)</f>
        <v>0.21301379999999995</v>
      </c>
    </row>
    <row r="884" spans="1:13" x14ac:dyDescent="0.3">
      <c r="A884" s="2" t="s">
        <v>1458</v>
      </c>
      <c r="B884" s="2" t="s">
        <v>233</v>
      </c>
      <c r="C884" s="3">
        <v>45434</v>
      </c>
      <c r="D884" s="2" t="s">
        <v>5</v>
      </c>
      <c r="E884" s="2">
        <f>VLOOKUP(D884,'Background data'!B$2:E$5,4,FALSE)</f>
        <v>64.8</v>
      </c>
      <c r="F884" s="2" t="s">
        <v>11</v>
      </c>
      <c r="G884" s="10">
        <v>45770</v>
      </c>
      <c r="H884" s="2" t="s">
        <v>390</v>
      </c>
      <c r="I884" s="2" t="str">
        <f t="shared" si="21"/>
        <v>Secured</v>
      </c>
      <c r="J884" s="4">
        <f>IF($I884="Secured",(E884*(VLOOKUP(F884,'Background data'!B$8:D$18,2,FALSE))*(365.25*1*10^-6)),0)</f>
        <v>1.0650689999999999E-2</v>
      </c>
      <c r="K884" s="4">
        <f>IF($I884="Secured",(E884*(VLOOKUP(F884,'Background data'!B$8:D$18,3,FALSE))*(365.25*1*10^-6)),0)</f>
        <v>0.11834099999999999</v>
      </c>
      <c r="L884" s="4">
        <f>IF(I884="Secured",(E884*(VLOOKUP(F884,'Background data'!B$8:G$18,4,FALSE))*(365.25*1*10^-6)),0)</f>
        <v>5.3253449999999996E-3</v>
      </c>
      <c r="M884" s="4">
        <f>IF(I884="Secured",(E884*(VLOOKUP(F884,'Background data'!B$8:H$18,5,FALSE))*(365.25*1*10^-6)),0)</f>
        <v>0.21301379999999995</v>
      </c>
    </row>
    <row r="885" spans="1:13" x14ac:dyDescent="0.3">
      <c r="A885" s="2" t="s">
        <v>1459</v>
      </c>
      <c r="B885" s="2" t="s">
        <v>234</v>
      </c>
      <c r="C885" s="3">
        <v>45435</v>
      </c>
      <c r="D885" s="2" t="s">
        <v>5</v>
      </c>
      <c r="E885" s="2">
        <f>VLOOKUP(D885,'Background data'!B$2:E$5,4,FALSE)</f>
        <v>64.8</v>
      </c>
      <c r="F885" s="2" t="s">
        <v>11</v>
      </c>
      <c r="G885" s="10">
        <v>45770</v>
      </c>
      <c r="H885" s="2" t="s">
        <v>390</v>
      </c>
      <c r="I885" s="2" t="str">
        <f t="shared" si="21"/>
        <v>Secured</v>
      </c>
      <c r="J885" s="4">
        <f>IF($I885="Secured",(E885*(VLOOKUP(F885,'Background data'!B$8:D$18,2,FALSE))*(365.25*1*10^-6)),0)</f>
        <v>1.0650689999999999E-2</v>
      </c>
      <c r="K885" s="4">
        <f>IF($I885="Secured",(E885*(VLOOKUP(F885,'Background data'!B$8:D$18,3,FALSE))*(365.25*1*10^-6)),0)</f>
        <v>0.11834099999999999</v>
      </c>
      <c r="L885" s="4">
        <f>IF(I885="Secured",(E885*(VLOOKUP(F885,'Background data'!B$8:G$18,4,FALSE))*(365.25*1*10^-6)),0)</f>
        <v>5.3253449999999996E-3</v>
      </c>
      <c r="M885" s="4">
        <f>IF(I885="Secured",(E885*(VLOOKUP(F885,'Background data'!B$8:H$18,5,FALSE))*(365.25*1*10^-6)),0)</f>
        <v>0.21301379999999995</v>
      </c>
    </row>
    <row r="886" spans="1:13" x14ac:dyDescent="0.3">
      <c r="A886" s="2" t="s">
        <v>1460</v>
      </c>
      <c r="B886" s="2" t="s">
        <v>234</v>
      </c>
      <c r="C886" s="3">
        <v>45435</v>
      </c>
      <c r="D886" s="2" t="s">
        <v>5</v>
      </c>
      <c r="E886" s="2">
        <f>VLOOKUP(D886,'Background data'!B$2:E$5,4,FALSE)</f>
        <v>64.8</v>
      </c>
      <c r="F886" s="2" t="s">
        <v>11</v>
      </c>
      <c r="G886" s="10">
        <v>45770</v>
      </c>
      <c r="H886" s="2" t="s">
        <v>390</v>
      </c>
      <c r="I886" s="2" t="str">
        <f t="shared" si="21"/>
        <v>Secured</v>
      </c>
      <c r="J886" s="4">
        <f>IF($I886="Secured",(E886*(VLOOKUP(F886,'Background data'!B$8:D$18,2,FALSE))*(365.25*1*10^-6)),0)</f>
        <v>1.0650689999999999E-2</v>
      </c>
      <c r="K886" s="4">
        <f>IF($I886="Secured",(E886*(VLOOKUP(F886,'Background data'!B$8:D$18,3,FALSE))*(365.25*1*10^-6)),0)</f>
        <v>0.11834099999999999</v>
      </c>
      <c r="L886" s="4">
        <f>IF(I886="Secured",(E886*(VLOOKUP(F886,'Background data'!B$8:G$18,4,FALSE))*(365.25*1*10^-6)),0)</f>
        <v>5.3253449999999996E-3</v>
      </c>
      <c r="M886" s="4">
        <f>IF(I886="Secured",(E886*(VLOOKUP(F886,'Background data'!B$8:H$18,5,FALSE))*(365.25*1*10^-6)),0)</f>
        <v>0.21301379999999995</v>
      </c>
    </row>
    <row r="887" spans="1:13" x14ac:dyDescent="0.3">
      <c r="A887" s="2" t="s">
        <v>1461</v>
      </c>
      <c r="B887" s="2" t="s">
        <v>234</v>
      </c>
      <c r="C887" s="3">
        <v>45435</v>
      </c>
      <c r="D887" s="2" t="s">
        <v>5</v>
      </c>
      <c r="E887" s="2">
        <f>VLOOKUP(D887,'Background data'!B$2:E$5,4,FALSE)</f>
        <v>64.8</v>
      </c>
      <c r="F887" s="2" t="s">
        <v>11</v>
      </c>
      <c r="G887" s="10">
        <v>45770</v>
      </c>
      <c r="H887" s="2" t="s">
        <v>390</v>
      </c>
      <c r="I887" s="2" t="str">
        <f t="shared" si="21"/>
        <v>Secured</v>
      </c>
      <c r="J887" s="4">
        <f>IF($I887="Secured",(E887*(VLOOKUP(F887,'Background data'!B$8:D$18,2,FALSE))*(365.25*1*10^-6)),0)</f>
        <v>1.0650689999999999E-2</v>
      </c>
      <c r="K887" s="4">
        <f>IF($I887="Secured",(E887*(VLOOKUP(F887,'Background data'!B$8:D$18,3,FALSE))*(365.25*1*10^-6)),0)</f>
        <v>0.11834099999999999</v>
      </c>
      <c r="L887" s="4">
        <f>IF(I887="Secured",(E887*(VLOOKUP(F887,'Background data'!B$8:G$18,4,FALSE))*(365.25*1*10^-6)),0)</f>
        <v>5.3253449999999996E-3</v>
      </c>
      <c r="M887" s="4">
        <f>IF(I887="Secured",(E887*(VLOOKUP(F887,'Background data'!B$8:H$18,5,FALSE))*(365.25*1*10^-6)),0)</f>
        <v>0.21301379999999995</v>
      </c>
    </row>
    <row r="888" spans="1:13" x14ac:dyDescent="0.3">
      <c r="A888" s="2" t="s">
        <v>1462</v>
      </c>
      <c r="B888" s="2" t="s">
        <v>235</v>
      </c>
      <c r="C888" s="3">
        <v>45435</v>
      </c>
      <c r="D888" s="2" t="s">
        <v>5</v>
      </c>
      <c r="E888" s="2">
        <f>VLOOKUP(D888,'Background data'!B$2:E$5,4,FALSE)</f>
        <v>64.8</v>
      </c>
      <c r="F888" s="2" t="s">
        <v>11</v>
      </c>
      <c r="G888" s="10">
        <v>45770</v>
      </c>
      <c r="H888" s="2" t="s">
        <v>390</v>
      </c>
      <c r="I888" s="2" t="str">
        <f t="shared" si="21"/>
        <v>Secured</v>
      </c>
      <c r="J888" s="4">
        <f>IF($I888="Secured",(E888*(VLOOKUP(F888,'Background data'!B$8:D$18,2,FALSE))*(365.25*1*10^-6)),0)</f>
        <v>1.0650689999999999E-2</v>
      </c>
      <c r="K888" s="4">
        <f>IF($I888="Secured",(E888*(VLOOKUP(F888,'Background data'!B$8:D$18,3,FALSE))*(365.25*1*10^-6)),0)</f>
        <v>0.11834099999999999</v>
      </c>
      <c r="L888" s="4">
        <f>IF(I888="Secured",(E888*(VLOOKUP(F888,'Background data'!B$8:G$18,4,FALSE))*(365.25*1*10^-6)),0)</f>
        <v>5.3253449999999996E-3</v>
      </c>
      <c r="M888" s="4">
        <f>IF(I888="Secured",(E888*(VLOOKUP(F888,'Background data'!B$8:H$18,5,FALSE))*(365.25*1*10^-6)),0)</f>
        <v>0.21301379999999995</v>
      </c>
    </row>
    <row r="889" spans="1:13" x14ac:dyDescent="0.3">
      <c r="A889" s="2" t="s">
        <v>1013</v>
      </c>
      <c r="B889" s="2" t="s">
        <v>236</v>
      </c>
      <c r="C889" s="3">
        <v>45446</v>
      </c>
      <c r="D889" s="2" t="s">
        <v>5</v>
      </c>
      <c r="E889" s="2">
        <f>VLOOKUP(D889,'Background data'!B$2:E$5,4,FALSE)</f>
        <v>64.8</v>
      </c>
      <c r="F889" s="2" t="s">
        <v>11</v>
      </c>
      <c r="G889" s="10">
        <v>45770</v>
      </c>
      <c r="H889" s="2" t="s">
        <v>390</v>
      </c>
      <c r="I889" s="2" t="str">
        <f t="shared" si="21"/>
        <v>Secured</v>
      </c>
      <c r="J889" s="4">
        <f>IF($I889="Secured",(E889*(VLOOKUP(F889,'Background data'!B$8:D$18,2,FALSE))*(365.25*1*10^-6)),0)</f>
        <v>1.0650689999999999E-2</v>
      </c>
      <c r="K889" s="4">
        <f>IF($I889="Secured",(E889*(VLOOKUP(F889,'Background data'!B$8:D$18,3,FALSE))*(365.25*1*10^-6)),0)</f>
        <v>0.11834099999999999</v>
      </c>
      <c r="L889" s="4">
        <f>IF(I889="Secured",(E889*(VLOOKUP(F889,'Background data'!B$8:G$18,4,FALSE))*(365.25*1*10^-6)),0)</f>
        <v>5.3253449999999996E-3</v>
      </c>
      <c r="M889" s="4">
        <f>IF(I889="Secured",(E889*(VLOOKUP(F889,'Background data'!B$8:H$18,5,FALSE))*(365.25*1*10^-6)),0)</f>
        <v>0.21301379999999995</v>
      </c>
    </row>
    <row r="890" spans="1:13" x14ac:dyDescent="0.3">
      <c r="A890" s="2" t="s">
        <v>1463</v>
      </c>
      <c r="B890" s="2" t="s">
        <v>236</v>
      </c>
      <c r="C890" s="3">
        <v>45442</v>
      </c>
      <c r="D890" s="2" t="s">
        <v>5</v>
      </c>
      <c r="E890" s="2">
        <f>VLOOKUP(D890,'Background data'!B$2:E$5,4,FALSE)</f>
        <v>64.8</v>
      </c>
      <c r="F890" s="2" t="s">
        <v>11</v>
      </c>
      <c r="G890" s="10">
        <v>45770</v>
      </c>
      <c r="H890" s="2" t="s">
        <v>390</v>
      </c>
      <c r="I890" s="2" t="str">
        <f t="shared" si="21"/>
        <v>Secured</v>
      </c>
      <c r="J890" s="4">
        <f>IF($I890="Secured",(E890*(VLOOKUP(F890,'Background data'!B$8:D$18,2,FALSE))*(365.25*1*10^-6)),0)</f>
        <v>1.0650689999999999E-2</v>
      </c>
      <c r="K890" s="4">
        <f>IF($I890="Secured",(E890*(VLOOKUP(F890,'Background data'!B$8:D$18,3,FALSE))*(365.25*1*10^-6)),0)</f>
        <v>0.11834099999999999</v>
      </c>
      <c r="L890" s="4">
        <f>IF(I890="Secured",(E890*(VLOOKUP(F890,'Background data'!B$8:G$18,4,FALSE))*(365.25*1*10^-6)),0)</f>
        <v>5.3253449999999996E-3</v>
      </c>
      <c r="M890" s="4">
        <f>IF(I890="Secured",(E890*(VLOOKUP(F890,'Background data'!B$8:H$18,5,FALSE))*(365.25*1*10^-6)),0)</f>
        <v>0.21301379999999995</v>
      </c>
    </row>
    <row r="891" spans="1:13" x14ac:dyDescent="0.3">
      <c r="A891" s="2" t="s">
        <v>1464</v>
      </c>
      <c r="B891" s="2" t="s">
        <v>237</v>
      </c>
      <c r="C891" s="17">
        <v>45453</v>
      </c>
      <c r="D891" s="2" t="s">
        <v>5</v>
      </c>
      <c r="E891" s="2">
        <f>VLOOKUP(D891,'Background data'!B$2:E$5,4,FALSE)</f>
        <v>64.8</v>
      </c>
      <c r="F891" s="2" t="s">
        <v>11</v>
      </c>
      <c r="G891" s="10">
        <v>45770</v>
      </c>
      <c r="H891" s="2" t="s">
        <v>390</v>
      </c>
      <c r="I891" s="2" t="str">
        <f t="shared" si="21"/>
        <v>Secured</v>
      </c>
      <c r="J891" s="4">
        <f>IF($I891="Secured",(E891*(VLOOKUP(F891,'Background data'!B$8:D$18,2,FALSE))*(365.25*1*10^-6)),0)</f>
        <v>1.0650689999999999E-2</v>
      </c>
      <c r="K891" s="4">
        <f>IF($I891="Secured",(E891*(VLOOKUP(F891,'Background data'!B$8:D$18,3,FALSE))*(365.25*1*10^-6)),0)</f>
        <v>0.11834099999999999</v>
      </c>
      <c r="L891" s="4">
        <f>IF(I891="Secured",(E891*(VLOOKUP(F891,'Background data'!B$8:G$18,4,FALSE))*(365.25*1*10^-6)),0)</f>
        <v>5.3253449999999996E-3</v>
      </c>
      <c r="M891" s="4">
        <f>IF(I891="Secured",(E891*(VLOOKUP(F891,'Background data'!B$8:H$18,5,FALSE))*(365.25*1*10^-6)),0)</f>
        <v>0.21301379999999995</v>
      </c>
    </row>
    <row r="892" spans="1:13" x14ac:dyDescent="0.3">
      <c r="A892" s="2" t="s">
        <v>1014</v>
      </c>
      <c r="B892" s="2" t="s">
        <v>237</v>
      </c>
      <c r="C892" s="3">
        <v>45446</v>
      </c>
      <c r="D892" s="2" t="s">
        <v>5</v>
      </c>
      <c r="E892" s="2">
        <f>VLOOKUP(D892,'Background data'!B$2:E$5,4,FALSE)</f>
        <v>64.8</v>
      </c>
      <c r="F892" s="2" t="s">
        <v>11</v>
      </c>
      <c r="G892" s="10">
        <v>45770</v>
      </c>
      <c r="H892" s="2" t="s">
        <v>390</v>
      </c>
      <c r="I892" s="2" t="str">
        <f t="shared" si="21"/>
        <v>Secured</v>
      </c>
      <c r="J892" s="4">
        <f>IF($I892="Secured",(E892*(VLOOKUP(F892,'Background data'!B$8:D$18,2,FALSE))*(365.25*1*10^-6)),0)</f>
        <v>1.0650689999999999E-2</v>
      </c>
      <c r="K892" s="4">
        <f>IF($I892="Secured",(E892*(VLOOKUP(F892,'Background data'!B$8:D$18,3,FALSE))*(365.25*1*10^-6)),0)</f>
        <v>0.11834099999999999</v>
      </c>
      <c r="L892" s="4">
        <f>IF(I892="Secured",(E892*(VLOOKUP(F892,'Background data'!B$8:G$18,4,FALSE))*(365.25*1*10^-6)),0)</f>
        <v>5.3253449999999996E-3</v>
      </c>
      <c r="M892" s="4">
        <f>IF(I892="Secured",(E892*(VLOOKUP(F892,'Background data'!B$8:H$18,5,FALSE))*(365.25*1*10^-6)),0)</f>
        <v>0.21301379999999995</v>
      </c>
    </row>
    <row r="893" spans="1:13" x14ac:dyDescent="0.3">
      <c r="A893" s="2" t="s">
        <v>1465</v>
      </c>
      <c r="B893" s="2" t="s">
        <v>237</v>
      </c>
      <c r="C893" s="3">
        <v>45433</v>
      </c>
      <c r="D893" s="2" t="s">
        <v>5</v>
      </c>
      <c r="E893" s="2">
        <f>VLOOKUP(D893,'Background data'!B$2:E$5,4,FALSE)</f>
        <v>64.8</v>
      </c>
      <c r="F893" s="2" t="s">
        <v>11</v>
      </c>
      <c r="G893" s="10">
        <v>45770</v>
      </c>
      <c r="H893" s="2" t="s">
        <v>390</v>
      </c>
      <c r="I893" s="2" t="str">
        <f t="shared" si="21"/>
        <v>Secured</v>
      </c>
      <c r="J893" s="4">
        <f>IF($I893="Secured",(E893*(VLOOKUP(F893,'Background data'!B$8:D$18,2,FALSE))*(365.25*1*10^-6)),0)</f>
        <v>1.0650689999999999E-2</v>
      </c>
      <c r="K893" s="4">
        <f>IF($I893="Secured",(E893*(VLOOKUP(F893,'Background data'!B$8:D$18,3,FALSE))*(365.25*1*10^-6)),0)</f>
        <v>0.11834099999999999</v>
      </c>
      <c r="L893" s="4">
        <f>IF(I893="Secured",(E893*(VLOOKUP(F893,'Background data'!B$8:G$18,4,FALSE))*(365.25*1*10^-6)),0)</f>
        <v>5.3253449999999996E-3</v>
      </c>
      <c r="M893" s="4">
        <f>IF(I893="Secured",(E893*(VLOOKUP(F893,'Background data'!B$8:H$18,5,FALSE))*(365.25*1*10^-6)),0)</f>
        <v>0.21301379999999995</v>
      </c>
    </row>
    <row r="894" spans="1:13" x14ac:dyDescent="0.3">
      <c r="A894" s="2" t="s">
        <v>1466</v>
      </c>
      <c r="B894" s="2" t="s">
        <v>238</v>
      </c>
      <c r="C894" s="3">
        <v>45436</v>
      </c>
      <c r="D894" s="2" t="s">
        <v>5</v>
      </c>
      <c r="E894" s="2">
        <f>VLOOKUP(D894,'Background data'!B$2:E$5,4,FALSE)</f>
        <v>64.8</v>
      </c>
      <c r="F894" s="2" t="s">
        <v>11</v>
      </c>
      <c r="G894" s="10">
        <v>45770</v>
      </c>
      <c r="H894" s="2" t="s">
        <v>390</v>
      </c>
      <c r="I894" s="2" t="str">
        <f t="shared" si="21"/>
        <v>Secured</v>
      </c>
      <c r="J894" s="4">
        <f>IF($I894="Secured",(E894*(VLOOKUP(F894,'Background data'!B$8:D$18,2,FALSE))*(365.25*1*10^-6)),0)</f>
        <v>1.0650689999999999E-2</v>
      </c>
      <c r="K894" s="4">
        <f>IF($I894="Secured",(E894*(VLOOKUP(F894,'Background data'!B$8:D$18,3,FALSE))*(365.25*1*10^-6)),0)</f>
        <v>0.11834099999999999</v>
      </c>
      <c r="L894" s="4">
        <f>IF(I894="Secured",(E894*(VLOOKUP(F894,'Background data'!B$8:G$18,4,FALSE))*(365.25*1*10^-6)),0)</f>
        <v>5.3253449999999996E-3</v>
      </c>
      <c r="M894" s="4">
        <f>IF(I894="Secured",(E894*(VLOOKUP(F894,'Background data'!B$8:H$18,5,FALSE))*(365.25*1*10^-6)),0)</f>
        <v>0.21301379999999995</v>
      </c>
    </row>
    <row r="895" spans="1:13" x14ac:dyDescent="0.3">
      <c r="A895" s="2" t="s">
        <v>1467</v>
      </c>
      <c r="B895" s="2" t="s">
        <v>238</v>
      </c>
      <c r="C895" s="3">
        <v>45443</v>
      </c>
      <c r="D895" s="2" t="s">
        <v>5</v>
      </c>
      <c r="E895" s="2">
        <f>VLOOKUP(D895,'Background data'!B$2:E$5,4,FALSE)</f>
        <v>64.8</v>
      </c>
      <c r="F895" s="2" t="s">
        <v>11</v>
      </c>
      <c r="G895" s="10">
        <v>45770</v>
      </c>
      <c r="H895" s="2" t="s">
        <v>390</v>
      </c>
      <c r="I895" s="2" t="str">
        <f t="shared" si="21"/>
        <v>Secured</v>
      </c>
      <c r="J895" s="4">
        <f>IF($I895="Secured",(E895*(VLOOKUP(F895,'Background data'!B$8:D$18,2,FALSE))*(365.25*1*10^-6)),0)</f>
        <v>1.0650689999999999E-2</v>
      </c>
      <c r="K895" s="4">
        <f>IF($I895="Secured",(E895*(VLOOKUP(F895,'Background data'!B$8:D$18,3,FALSE))*(365.25*1*10^-6)),0)</f>
        <v>0.11834099999999999</v>
      </c>
      <c r="L895" s="4">
        <f>IF(I895="Secured",(E895*(VLOOKUP(F895,'Background data'!B$8:G$18,4,FALSE))*(365.25*1*10^-6)),0)</f>
        <v>5.3253449999999996E-3</v>
      </c>
      <c r="M895" s="4">
        <f>IF(I895="Secured",(E895*(VLOOKUP(F895,'Background data'!B$8:H$18,5,FALSE))*(365.25*1*10^-6)),0)</f>
        <v>0.21301379999999995</v>
      </c>
    </row>
    <row r="896" spans="1:13" x14ac:dyDescent="0.3">
      <c r="A896" s="2" t="s">
        <v>1468</v>
      </c>
      <c r="B896" s="2" t="s">
        <v>238</v>
      </c>
      <c r="C896" s="3">
        <v>45434</v>
      </c>
      <c r="D896" s="2" t="s">
        <v>5</v>
      </c>
      <c r="E896" s="2">
        <f>VLOOKUP(D896,'Background data'!B$2:E$5,4,FALSE)</f>
        <v>64.8</v>
      </c>
      <c r="F896" s="2" t="s">
        <v>11</v>
      </c>
      <c r="G896" s="10">
        <v>45770</v>
      </c>
      <c r="H896" s="2" t="s">
        <v>390</v>
      </c>
      <c r="I896" s="2" t="str">
        <f t="shared" si="21"/>
        <v>Secured</v>
      </c>
      <c r="J896" s="4">
        <f>IF($I896="Secured",(E896*(VLOOKUP(F896,'Background data'!B$8:D$18,2,FALSE))*(365.25*1*10^-6)),0)</f>
        <v>1.0650689999999999E-2</v>
      </c>
      <c r="K896" s="4">
        <f>IF($I896="Secured",(E896*(VLOOKUP(F896,'Background data'!B$8:D$18,3,FALSE))*(365.25*1*10^-6)),0)</f>
        <v>0.11834099999999999</v>
      </c>
      <c r="L896" s="4">
        <f>IF(I896="Secured",(E896*(VLOOKUP(F896,'Background data'!B$8:G$18,4,FALSE))*(365.25*1*10^-6)),0)</f>
        <v>5.3253449999999996E-3</v>
      </c>
      <c r="M896" s="4">
        <f>IF(I896="Secured",(E896*(VLOOKUP(F896,'Background data'!B$8:H$18,5,FALSE))*(365.25*1*10^-6)),0)</f>
        <v>0.21301379999999995</v>
      </c>
    </row>
    <row r="897" spans="1:13" x14ac:dyDescent="0.3">
      <c r="A897" s="2" t="s">
        <v>1469</v>
      </c>
      <c r="B897" s="2" t="s">
        <v>238</v>
      </c>
      <c r="C897" s="3">
        <v>45443</v>
      </c>
      <c r="D897" s="2" t="s">
        <v>5</v>
      </c>
      <c r="E897" s="2">
        <f>VLOOKUP(D897,'Background data'!B$2:E$5,4,FALSE)</f>
        <v>64.8</v>
      </c>
      <c r="F897" s="2" t="s">
        <v>11</v>
      </c>
      <c r="G897" s="10">
        <v>45770</v>
      </c>
      <c r="H897" s="2" t="s">
        <v>390</v>
      </c>
      <c r="I897" s="2" t="str">
        <f t="shared" si="21"/>
        <v>Secured</v>
      </c>
      <c r="J897" s="4">
        <f>IF($I897="Secured",(E897*(VLOOKUP(F897,'Background data'!B$8:D$18,2,FALSE))*(365.25*1*10^-6)),0)</f>
        <v>1.0650689999999999E-2</v>
      </c>
      <c r="K897" s="4">
        <f>IF($I897="Secured",(E897*(VLOOKUP(F897,'Background data'!B$8:D$18,3,FALSE))*(365.25*1*10^-6)),0)</f>
        <v>0.11834099999999999</v>
      </c>
      <c r="L897" s="4">
        <f>IF(I897="Secured",(E897*(VLOOKUP(F897,'Background data'!B$8:G$18,4,FALSE))*(365.25*1*10^-6)),0)</f>
        <v>5.3253449999999996E-3</v>
      </c>
      <c r="M897" s="4">
        <f>IF(I897="Secured",(E897*(VLOOKUP(F897,'Background data'!B$8:H$18,5,FALSE))*(365.25*1*10^-6)),0)</f>
        <v>0.21301379999999995</v>
      </c>
    </row>
    <row r="898" spans="1:13" x14ac:dyDescent="0.3">
      <c r="A898" s="2" t="s">
        <v>1470</v>
      </c>
      <c r="B898" s="2" t="s">
        <v>238</v>
      </c>
      <c r="C898" s="3">
        <v>45435</v>
      </c>
      <c r="D898" s="2" t="s">
        <v>5</v>
      </c>
      <c r="E898" s="2">
        <f>VLOOKUP(D898,'Background data'!B$2:E$5,4,FALSE)</f>
        <v>64.8</v>
      </c>
      <c r="F898" s="2" t="s">
        <v>11</v>
      </c>
      <c r="G898" s="10">
        <v>45770</v>
      </c>
      <c r="H898" s="2" t="s">
        <v>390</v>
      </c>
      <c r="I898" s="2" t="str">
        <f t="shared" si="21"/>
        <v>Secured</v>
      </c>
      <c r="J898" s="4">
        <f>IF($I898="Secured",(E898*(VLOOKUP(F898,'Background data'!B$8:D$18,2,FALSE))*(365.25*1*10^-6)),0)</f>
        <v>1.0650689999999999E-2</v>
      </c>
      <c r="K898" s="4">
        <f>IF($I898="Secured",(E898*(VLOOKUP(F898,'Background data'!B$8:D$18,3,FALSE))*(365.25*1*10^-6)),0)</f>
        <v>0.11834099999999999</v>
      </c>
      <c r="L898" s="4">
        <f>IF(I898="Secured",(E898*(VLOOKUP(F898,'Background data'!B$8:G$18,4,FALSE))*(365.25*1*10^-6)),0)</f>
        <v>5.3253449999999996E-3</v>
      </c>
      <c r="M898" s="4">
        <f>IF(I898="Secured",(E898*(VLOOKUP(F898,'Background data'!B$8:H$18,5,FALSE))*(365.25*1*10^-6)),0)</f>
        <v>0.21301379999999995</v>
      </c>
    </row>
    <row r="899" spans="1:13" x14ac:dyDescent="0.3">
      <c r="A899" s="2" t="s">
        <v>1471</v>
      </c>
      <c r="B899" s="2" t="s">
        <v>238</v>
      </c>
      <c r="C899" s="3">
        <v>45434</v>
      </c>
      <c r="D899" s="2" t="s">
        <v>5</v>
      </c>
      <c r="E899" s="2">
        <f>VLOOKUP(D899,'Background data'!B$2:E$5,4,FALSE)</f>
        <v>64.8</v>
      </c>
      <c r="F899" s="2" t="s">
        <v>11</v>
      </c>
      <c r="G899" s="10">
        <v>45770</v>
      </c>
      <c r="H899" s="2" t="s">
        <v>390</v>
      </c>
      <c r="I899" s="2" t="str">
        <f t="shared" si="21"/>
        <v>Secured</v>
      </c>
      <c r="J899" s="4">
        <f>IF($I899="Secured",(E899*(VLOOKUP(F899,'Background data'!B$8:D$18,2,FALSE))*(365.25*1*10^-6)),0)</f>
        <v>1.0650689999999999E-2</v>
      </c>
      <c r="K899" s="4">
        <f>IF($I899="Secured",(E899*(VLOOKUP(F899,'Background data'!B$8:D$18,3,FALSE))*(365.25*1*10^-6)),0)</f>
        <v>0.11834099999999999</v>
      </c>
      <c r="L899" s="4">
        <f>IF(I899="Secured",(E899*(VLOOKUP(F899,'Background data'!B$8:G$18,4,FALSE))*(365.25*1*10^-6)),0)</f>
        <v>5.3253449999999996E-3</v>
      </c>
      <c r="M899" s="4">
        <f>IF(I899="Secured",(E899*(VLOOKUP(F899,'Background data'!B$8:H$18,5,FALSE))*(365.25*1*10^-6)),0)</f>
        <v>0.21301379999999995</v>
      </c>
    </row>
    <row r="900" spans="1:13" x14ac:dyDescent="0.3">
      <c r="A900" s="2" t="s">
        <v>1472</v>
      </c>
      <c r="B900" s="2" t="s">
        <v>238</v>
      </c>
      <c r="C900" s="3">
        <v>45442</v>
      </c>
      <c r="D900" s="2" t="s">
        <v>5</v>
      </c>
      <c r="E900" s="2">
        <f>VLOOKUP(D900,'Background data'!B$2:E$5,4,FALSE)</f>
        <v>64.8</v>
      </c>
      <c r="F900" s="2" t="s">
        <v>11</v>
      </c>
      <c r="G900" s="10">
        <v>45770</v>
      </c>
      <c r="H900" s="2" t="s">
        <v>390</v>
      </c>
      <c r="I900" s="2" t="str">
        <f t="shared" si="21"/>
        <v>Secured</v>
      </c>
      <c r="J900" s="4">
        <f>IF($I900="Secured",(E900*(VLOOKUP(F900,'Background data'!B$8:D$18,2,FALSE))*(365.25*1*10^-6)),0)</f>
        <v>1.0650689999999999E-2</v>
      </c>
      <c r="K900" s="4">
        <f>IF($I900="Secured",(E900*(VLOOKUP(F900,'Background data'!B$8:D$18,3,FALSE))*(365.25*1*10^-6)),0)</f>
        <v>0.11834099999999999</v>
      </c>
      <c r="L900" s="4">
        <f>IF(I900="Secured",(E900*(VLOOKUP(F900,'Background data'!B$8:G$18,4,FALSE))*(365.25*1*10^-6)),0)</f>
        <v>5.3253449999999996E-3</v>
      </c>
      <c r="M900" s="4">
        <f>IF(I900="Secured",(E900*(VLOOKUP(F900,'Background data'!B$8:H$18,5,FALSE))*(365.25*1*10^-6)),0)</f>
        <v>0.21301379999999995</v>
      </c>
    </row>
    <row r="901" spans="1:13" x14ac:dyDescent="0.3">
      <c r="A901" s="2" t="s">
        <v>1473</v>
      </c>
      <c r="B901" s="2" t="s">
        <v>238</v>
      </c>
      <c r="C901" s="3">
        <v>45434</v>
      </c>
      <c r="D901" s="2" t="s">
        <v>5</v>
      </c>
      <c r="E901" s="2">
        <f>VLOOKUP(D901,'Background data'!B$2:E$5,4,FALSE)</f>
        <v>64.8</v>
      </c>
      <c r="F901" s="2" t="s">
        <v>11</v>
      </c>
      <c r="G901" s="10">
        <v>45770</v>
      </c>
      <c r="H901" s="2" t="s">
        <v>390</v>
      </c>
      <c r="I901" s="2" t="str">
        <f t="shared" si="21"/>
        <v>Secured</v>
      </c>
      <c r="J901" s="4">
        <f>IF($I901="Secured",(E901*(VLOOKUP(F901,'Background data'!B$8:D$18,2,FALSE))*(365.25*1*10^-6)),0)</f>
        <v>1.0650689999999999E-2</v>
      </c>
      <c r="K901" s="4">
        <f>IF($I901="Secured",(E901*(VLOOKUP(F901,'Background data'!B$8:D$18,3,FALSE))*(365.25*1*10^-6)),0)</f>
        <v>0.11834099999999999</v>
      </c>
      <c r="L901" s="4">
        <f>IF(I901="Secured",(E901*(VLOOKUP(F901,'Background data'!B$8:G$18,4,FALSE))*(365.25*1*10^-6)),0)</f>
        <v>5.3253449999999996E-3</v>
      </c>
      <c r="M901" s="4">
        <f>IF(I901="Secured",(E901*(VLOOKUP(F901,'Background data'!B$8:H$18,5,FALSE))*(365.25*1*10^-6)),0)</f>
        <v>0.21301379999999995</v>
      </c>
    </row>
    <row r="902" spans="1:13" x14ac:dyDescent="0.3">
      <c r="A902" s="2" t="s">
        <v>1474</v>
      </c>
      <c r="B902" s="2" t="s">
        <v>238</v>
      </c>
      <c r="C902" s="3">
        <v>45448</v>
      </c>
      <c r="D902" s="2" t="s">
        <v>4</v>
      </c>
      <c r="E902" s="2">
        <f>VLOOKUP(D902,'Background data'!B$2:E$5,4,FALSE)</f>
        <v>47.25</v>
      </c>
      <c r="F902" s="2" t="s">
        <v>11</v>
      </c>
      <c r="G902" s="10">
        <v>45770</v>
      </c>
      <c r="H902" s="2" t="s">
        <v>405</v>
      </c>
      <c r="I902" s="2" t="str">
        <f t="shared" ref="I902:I938" si="22">IF(G902="","Not secured","Secured")</f>
        <v>Secured</v>
      </c>
      <c r="J902" s="4">
        <f>IF($I902="Secured",(E902*(VLOOKUP(F902,'Background data'!B$8:D$18,2,FALSE))*(365.25*1*10^-6)),0)</f>
        <v>7.7661281249999988E-3</v>
      </c>
      <c r="K902" s="4">
        <f>IF($I902="Secured",(E902*(VLOOKUP(F902,'Background data'!B$8:D$18,3,FALSE))*(365.25*1*10^-6)),0)</f>
        <v>8.6290312499999994E-2</v>
      </c>
      <c r="L902" s="4">
        <f>IF(I902="Secured",(E902*(VLOOKUP(F902,'Background data'!B$8:G$18,4,FALSE))*(365.25*1*10^-6)),0)</f>
        <v>3.8830640624999994E-3</v>
      </c>
      <c r="M902" s="4">
        <f>IF(I902="Secured",(E902*(VLOOKUP(F902,'Background data'!B$8:H$18,5,FALSE))*(365.25*1*10^-6)),0)</f>
        <v>0.15532256249999998</v>
      </c>
    </row>
    <row r="903" spans="1:13" x14ac:dyDescent="0.3">
      <c r="A903" s="2" t="s">
        <v>1475</v>
      </c>
      <c r="B903" s="2" t="s">
        <v>238</v>
      </c>
      <c r="C903" s="3">
        <v>45434</v>
      </c>
      <c r="D903" s="2" t="s">
        <v>5</v>
      </c>
      <c r="E903" s="2">
        <f>VLOOKUP(D903,'Background data'!B$2:E$5,4,FALSE)</f>
        <v>64.8</v>
      </c>
      <c r="F903" s="2" t="s">
        <v>11</v>
      </c>
      <c r="G903" s="10">
        <v>45770</v>
      </c>
      <c r="H903" s="2" t="s">
        <v>390</v>
      </c>
      <c r="I903" s="2" t="str">
        <f t="shared" si="22"/>
        <v>Secured</v>
      </c>
      <c r="J903" s="4">
        <f>IF($I903="Secured",(E903*(VLOOKUP(F903,'Background data'!B$8:D$18,2,FALSE))*(365.25*1*10^-6)),0)</f>
        <v>1.0650689999999999E-2</v>
      </c>
      <c r="K903" s="4">
        <f>IF($I903="Secured",(E903*(VLOOKUP(F903,'Background data'!B$8:D$18,3,FALSE))*(365.25*1*10^-6)),0)</f>
        <v>0.11834099999999999</v>
      </c>
      <c r="L903" s="4">
        <f>IF(I903="Secured",(E903*(VLOOKUP(F903,'Background data'!B$8:G$18,4,FALSE))*(365.25*1*10^-6)),0)</f>
        <v>5.3253449999999996E-3</v>
      </c>
      <c r="M903" s="4">
        <f>IF(I903="Secured",(E903*(VLOOKUP(F903,'Background data'!B$8:H$18,5,FALSE))*(365.25*1*10^-6)),0)</f>
        <v>0.21301379999999995</v>
      </c>
    </row>
    <row r="904" spans="1:13" x14ac:dyDescent="0.3">
      <c r="A904" s="2" t="s">
        <v>1476</v>
      </c>
      <c r="B904" s="2" t="s">
        <v>238</v>
      </c>
      <c r="C904" s="3">
        <v>45442</v>
      </c>
      <c r="D904" s="2" t="s">
        <v>4</v>
      </c>
      <c r="E904" s="2">
        <f>VLOOKUP(D904,'Background data'!B$2:E$5,4,FALSE)</f>
        <v>47.25</v>
      </c>
      <c r="F904" s="2" t="s">
        <v>11</v>
      </c>
      <c r="G904" s="10">
        <v>45770</v>
      </c>
      <c r="H904" s="2" t="s">
        <v>405</v>
      </c>
      <c r="I904" s="2" t="str">
        <f t="shared" si="22"/>
        <v>Secured</v>
      </c>
      <c r="J904" s="4">
        <f>IF($I904="Secured",(E904*(VLOOKUP(F904,'Background data'!B$8:D$18,2,FALSE))*(365.25*1*10^-6)),0)</f>
        <v>7.7661281249999988E-3</v>
      </c>
      <c r="K904" s="4">
        <f>IF($I904="Secured",(E904*(VLOOKUP(F904,'Background data'!B$8:D$18,3,FALSE))*(365.25*1*10^-6)),0)</f>
        <v>8.6290312499999994E-2</v>
      </c>
      <c r="L904" s="4">
        <f>IF(I904="Secured",(E904*(VLOOKUP(F904,'Background data'!B$8:G$18,4,FALSE))*(365.25*1*10^-6)),0)</f>
        <v>3.8830640624999994E-3</v>
      </c>
      <c r="M904" s="4">
        <f>IF(I904="Secured",(E904*(VLOOKUP(F904,'Background data'!B$8:H$18,5,FALSE))*(365.25*1*10^-6)),0)</f>
        <v>0.15532256249999998</v>
      </c>
    </row>
    <row r="905" spans="1:13" x14ac:dyDescent="0.3">
      <c r="A905" s="2" t="s">
        <v>1477</v>
      </c>
      <c r="B905" s="2" t="s">
        <v>238</v>
      </c>
      <c r="C905" s="3">
        <v>45434</v>
      </c>
      <c r="D905" s="2" t="s">
        <v>5</v>
      </c>
      <c r="E905" s="2">
        <f>VLOOKUP(D905,'Background data'!B$2:E$5,4,FALSE)</f>
        <v>64.8</v>
      </c>
      <c r="F905" s="2" t="s">
        <v>11</v>
      </c>
      <c r="G905" s="10">
        <v>45770</v>
      </c>
      <c r="H905" s="2" t="s">
        <v>390</v>
      </c>
      <c r="I905" s="2" t="str">
        <f t="shared" si="22"/>
        <v>Secured</v>
      </c>
      <c r="J905" s="4">
        <f>IF($I905="Secured",(E905*(VLOOKUP(F905,'Background data'!B$8:D$18,2,FALSE))*(365.25*1*10^-6)),0)</f>
        <v>1.0650689999999999E-2</v>
      </c>
      <c r="K905" s="4">
        <f>IF($I905="Secured",(E905*(VLOOKUP(F905,'Background data'!B$8:D$18,3,FALSE))*(365.25*1*10^-6)),0)</f>
        <v>0.11834099999999999</v>
      </c>
      <c r="L905" s="4">
        <f>IF(I905="Secured",(E905*(VLOOKUP(F905,'Background data'!B$8:G$18,4,FALSE))*(365.25*1*10^-6)),0)</f>
        <v>5.3253449999999996E-3</v>
      </c>
      <c r="M905" s="4">
        <f>IF(I905="Secured",(E905*(VLOOKUP(F905,'Background data'!B$8:H$18,5,FALSE))*(365.25*1*10^-6)),0)</f>
        <v>0.21301379999999995</v>
      </c>
    </row>
    <row r="906" spans="1:13" x14ac:dyDescent="0.3">
      <c r="A906" s="2" t="s">
        <v>1478</v>
      </c>
      <c r="B906" s="2" t="s">
        <v>238</v>
      </c>
      <c r="C906" s="3">
        <v>45433</v>
      </c>
      <c r="D906" s="2" t="s">
        <v>5</v>
      </c>
      <c r="E906" s="2">
        <f>VLOOKUP(D906,'Background data'!B$2:E$5,4,FALSE)</f>
        <v>64.8</v>
      </c>
      <c r="F906" s="2" t="s">
        <v>11</v>
      </c>
      <c r="G906" s="10">
        <v>45770</v>
      </c>
      <c r="H906" s="2" t="s">
        <v>390</v>
      </c>
      <c r="I906" s="2" t="str">
        <f t="shared" si="22"/>
        <v>Secured</v>
      </c>
      <c r="J906" s="4">
        <f>IF($I906="Secured",(E906*(VLOOKUP(F906,'Background data'!B$8:D$18,2,FALSE))*(365.25*1*10^-6)),0)</f>
        <v>1.0650689999999999E-2</v>
      </c>
      <c r="K906" s="4">
        <f>IF($I906="Secured",(E906*(VLOOKUP(F906,'Background data'!B$8:D$18,3,FALSE))*(365.25*1*10^-6)),0)</f>
        <v>0.11834099999999999</v>
      </c>
      <c r="L906" s="4">
        <f>IF(I906="Secured",(E906*(VLOOKUP(F906,'Background data'!B$8:G$18,4,FALSE))*(365.25*1*10^-6)),0)</f>
        <v>5.3253449999999996E-3</v>
      </c>
      <c r="M906" s="4">
        <f>IF(I906="Secured",(E906*(VLOOKUP(F906,'Background data'!B$8:H$18,5,FALSE))*(365.25*1*10^-6)),0)</f>
        <v>0.21301379999999995</v>
      </c>
    </row>
    <row r="907" spans="1:13" x14ac:dyDescent="0.3">
      <c r="A907" s="2" t="s">
        <v>1479</v>
      </c>
      <c r="B907" s="2" t="s">
        <v>238</v>
      </c>
      <c r="C907" s="3">
        <v>45435</v>
      </c>
      <c r="D907" s="2" t="s">
        <v>5</v>
      </c>
      <c r="E907" s="2">
        <f>VLOOKUP(D907,'Background data'!B$2:E$5,4,FALSE)</f>
        <v>64.8</v>
      </c>
      <c r="F907" s="2" t="s">
        <v>11</v>
      </c>
      <c r="G907" s="10">
        <v>45770</v>
      </c>
      <c r="H907" s="2" t="s">
        <v>390</v>
      </c>
      <c r="I907" s="2" t="str">
        <f t="shared" si="22"/>
        <v>Secured</v>
      </c>
      <c r="J907" s="4">
        <f>IF($I907="Secured",(E907*(VLOOKUP(F907,'Background data'!B$8:D$18,2,FALSE))*(365.25*1*10^-6)),0)</f>
        <v>1.0650689999999999E-2</v>
      </c>
      <c r="K907" s="4">
        <f>IF($I907="Secured",(E907*(VLOOKUP(F907,'Background data'!B$8:D$18,3,FALSE))*(365.25*1*10^-6)),0)</f>
        <v>0.11834099999999999</v>
      </c>
      <c r="L907" s="4">
        <f>IF(I907="Secured",(E907*(VLOOKUP(F907,'Background data'!B$8:G$18,4,FALSE))*(365.25*1*10^-6)),0)</f>
        <v>5.3253449999999996E-3</v>
      </c>
      <c r="M907" s="4">
        <f>IF(I907="Secured",(E907*(VLOOKUP(F907,'Background data'!B$8:H$18,5,FALSE))*(365.25*1*10^-6)),0)</f>
        <v>0.21301379999999995</v>
      </c>
    </row>
    <row r="908" spans="1:13" x14ac:dyDescent="0.3">
      <c r="A908" s="2" t="s">
        <v>1480</v>
      </c>
      <c r="B908" s="2" t="s">
        <v>238</v>
      </c>
      <c r="C908" s="3">
        <v>45442</v>
      </c>
      <c r="D908" s="2" t="s">
        <v>5</v>
      </c>
      <c r="E908" s="2">
        <f>VLOOKUP(D908,'Background data'!B$2:E$5,4,FALSE)</f>
        <v>64.8</v>
      </c>
      <c r="F908" s="2" t="s">
        <v>11</v>
      </c>
      <c r="G908" s="10">
        <v>45770</v>
      </c>
      <c r="H908" s="2" t="s">
        <v>390</v>
      </c>
      <c r="I908" s="2" t="str">
        <f t="shared" si="22"/>
        <v>Secured</v>
      </c>
      <c r="J908" s="4">
        <f>IF($I908="Secured",(E908*(VLOOKUP(F908,'Background data'!B$8:D$18,2,FALSE))*(365.25*1*10^-6)),0)</f>
        <v>1.0650689999999999E-2</v>
      </c>
      <c r="K908" s="4">
        <f>IF($I908="Secured",(E908*(VLOOKUP(F908,'Background data'!B$8:D$18,3,FALSE))*(365.25*1*10^-6)),0)</f>
        <v>0.11834099999999999</v>
      </c>
      <c r="L908" s="4">
        <f>IF(I908="Secured",(E908*(VLOOKUP(F908,'Background data'!B$8:G$18,4,FALSE))*(365.25*1*10^-6)),0)</f>
        <v>5.3253449999999996E-3</v>
      </c>
      <c r="M908" s="4">
        <f>IF(I908="Secured",(E908*(VLOOKUP(F908,'Background data'!B$8:H$18,5,FALSE))*(365.25*1*10^-6)),0)</f>
        <v>0.21301379999999995</v>
      </c>
    </row>
    <row r="909" spans="1:13" x14ac:dyDescent="0.3">
      <c r="A909" s="2" t="s">
        <v>1481</v>
      </c>
      <c r="B909" s="2" t="s">
        <v>239</v>
      </c>
      <c r="C909" s="3">
        <v>45435</v>
      </c>
      <c r="D909" s="2" t="s">
        <v>4</v>
      </c>
      <c r="E909" s="2">
        <f>VLOOKUP(D909,'Background data'!B$2:E$5,4,FALSE)</f>
        <v>47.25</v>
      </c>
      <c r="F909" s="2" t="s">
        <v>11</v>
      </c>
      <c r="G909" s="10">
        <v>45770</v>
      </c>
      <c r="H909" s="2" t="s">
        <v>405</v>
      </c>
      <c r="I909" s="2" t="str">
        <f t="shared" si="22"/>
        <v>Secured</v>
      </c>
      <c r="J909" s="4">
        <f>IF($I909="Secured",(E909*(VLOOKUP(F909,'Background data'!B$8:D$18,2,FALSE))*(365.25*1*10^-6)),0)</f>
        <v>7.7661281249999988E-3</v>
      </c>
      <c r="K909" s="4">
        <f>IF($I909="Secured",(E909*(VLOOKUP(F909,'Background data'!B$8:D$18,3,FALSE))*(365.25*1*10^-6)),0)</f>
        <v>8.6290312499999994E-2</v>
      </c>
      <c r="L909" s="4">
        <f>IF(I909="Secured",(E909*(VLOOKUP(F909,'Background data'!B$8:G$18,4,FALSE))*(365.25*1*10^-6)),0)</f>
        <v>3.8830640624999994E-3</v>
      </c>
      <c r="M909" s="4">
        <f>IF(I909="Secured",(E909*(VLOOKUP(F909,'Background data'!B$8:H$18,5,FALSE))*(365.25*1*10^-6)),0)</f>
        <v>0.15532256249999998</v>
      </c>
    </row>
    <row r="910" spans="1:13" x14ac:dyDescent="0.3">
      <c r="A910" s="2" t="s">
        <v>1482</v>
      </c>
      <c r="B910" s="2" t="s">
        <v>239</v>
      </c>
      <c r="C910" s="17">
        <v>45477</v>
      </c>
      <c r="D910" s="2" t="s">
        <v>4</v>
      </c>
      <c r="E910" s="2">
        <f>VLOOKUP(D910,'Background data'!B$2:E$5,4,FALSE)</f>
        <v>47.25</v>
      </c>
      <c r="F910" s="2" t="s">
        <v>11</v>
      </c>
      <c r="G910" s="10">
        <v>45770</v>
      </c>
      <c r="H910" s="2" t="s">
        <v>405</v>
      </c>
      <c r="I910" s="2" t="str">
        <f t="shared" si="22"/>
        <v>Secured</v>
      </c>
      <c r="J910" s="4">
        <f>IF($I910="Secured",(E910*(VLOOKUP(F910,'Background data'!B$8:D$18,2,FALSE))*(365.25*1*10^-6)),0)</f>
        <v>7.7661281249999988E-3</v>
      </c>
      <c r="K910" s="4">
        <f>IF($I910="Secured",(E910*(VLOOKUP(F910,'Background data'!B$8:D$18,3,FALSE))*(365.25*1*10^-6)),0)</f>
        <v>8.6290312499999994E-2</v>
      </c>
      <c r="L910" s="4">
        <f>IF(I910="Secured",(E910*(VLOOKUP(F910,'Background data'!B$8:G$18,4,FALSE))*(365.25*1*10^-6)),0)</f>
        <v>3.8830640624999994E-3</v>
      </c>
      <c r="M910" s="4">
        <f>IF(I910="Secured",(E910*(VLOOKUP(F910,'Background data'!B$8:H$18,5,FALSE))*(365.25*1*10^-6)),0)</f>
        <v>0.15532256249999998</v>
      </c>
    </row>
    <row r="911" spans="1:13" x14ac:dyDescent="0.3">
      <c r="A911" s="2" t="s">
        <v>1483</v>
      </c>
      <c r="B911" s="2" t="s">
        <v>239</v>
      </c>
      <c r="C911" s="3">
        <v>45435</v>
      </c>
      <c r="D911" s="2" t="s">
        <v>4</v>
      </c>
      <c r="E911" s="2">
        <f>VLOOKUP(D911,'Background data'!B$2:E$5,4,FALSE)</f>
        <v>47.25</v>
      </c>
      <c r="F911" s="2" t="s">
        <v>11</v>
      </c>
      <c r="G911" s="10">
        <v>45770</v>
      </c>
      <c r="H911" s="2" t="s">
        <v>405</v>
      </c>
      <c r="I911" s="2" t="str">
        <f t="shared" si="22"/>
        <v>Secured</v>
      </c>
      <c r="J911" s="4">
        <f>IF($I911="Secured",(E911*(VLOOKUP(F911,'Background data'!B$8:D$18,2,FALSE))*(365.25*1*10^-6)),0)</f>
        <v>7.7661281249999988E-3</v>
      </c>
      <c r="K911" s="4">
        <f>IF($I911="Secured",(E911*(VLOOKUP(F911,'Background data'!B$8:D$18,3,FALSE))*(365.25*1*10^-6)),0)</f>
        <v>8.6290312499999994E-2</v>
      </c>
      <c r="L911" s="4">
        <f>IF(I911="Secured",(E911*(VLOOKUP(F911,'Background data'!B$8:G$18,4,FALSE))*(365.25*1*10^-6)),0)</f>
        <v>3.8830640624999994E-3</v>
      </c>
      <c r="M911" s="4">
        <f>IF(I911="Secured",(E911*(VLOOKUP(F911,'Background data'!B$8:H$18,5,FALSE))*(365.25*1*10^-6)),0)</f>
        <v>0.15532256249999998</v>
      </c>
    </row>
    <row r="912" spans="1:13" x14ac:dyDescent="0.3">
      <c r="A912" s="2" t="s">
        <v>1484</v>
      </c>
      <c r="B912" s="2" t="s">
        <v>239</v>
      </c>
      <c r="C912" s="3">
        <v>45440</v>
      </c>
      <c r="D912" s="2" t="s">
        <v>4</v>
      </c>
      <c r="E912" s="2">
        <f>VLOOKUP(D912,'Background data'!B$2:E$5,4,FALSE)</f>
        <v>47.25</v>
      </c>
      <c r="F912" s="2" t="s">
        <v>11</v>
      </c>
      <c r="G912" s="10">
        <v>45770</v>
      </c>
      <c r="H912" s="2" t="s">
        <v>405</v>
      </c>
      <c r="I912" s="2" t="str">
        <f t="shared" si="22"/>
        <v>Secured</v>
      </c>
      <c r="J912" s="4">
        <f>IF($I912="Secured",(E912*(VLOOKUP(F912,'Background data'!B$8:D$18,2,FALSE))*(365.25*1*10^-6)),0)</f>
        <v>7.7661281249999988E-3</v>
      </c>
      <c r="K912" s="4">
        <f>IF($I912="Secured",(E912*(VLOOKUP(F912,'Background data'!B$8:D$18,3,FALSE))*(365.25*1*10^-6)),0)</f>
        <v>8.6290312499999994E-2</v>
      </c>
      <c r="L912" s="4">
        <f>IF(I912="Secured",(E912*(VLOOKUP(F912,'Background data'!B$8:G$18,4,FALSE))*(365.25*1*10^-6)),0)</f>
        <v>3.8830640624999994E-3</v>
      </c>
      <c r="M912" s="4">
        <f>IF(I912="Secured",(E912*(VLOOKUP(F912,'Background data'!B$8:H$18,5,FALSE))*(365.25*1*10^-6)),0)</f>
        <v>0.15532256249999998</v>
      </c>
    </row>
    <row r="913" spans="1:13" x14ac:dyDescent="0.3">
      <c r="A913" s="2" t="s">
        <v>1485</v>
      </c>
      <c r="B913" s="2" t="s">
        <v>239</v>
      </c>
      <c r="C913" s="3">
        <v>45436</v>
      </c>
      <c r="D913" s="2" t="s">
        <v>4</v>
      </c>
      <c r="E913" s="2">
        <f>VLOOKUP(D913,'Background data'!B$2:E$5,4,FALSE)</f>
        <v>47.25</v>
      </c>
      <c r="F913" s="2" t="s">
        <v>11</v>
      </c>
      <c r="G913" s="10">
        <v>45770</v>
      </c>
      <c r="H913" s="2" t="s">
        <v>405</v>
      </c>
      <c r="I913" s="2" t="str">
        <f t="shared" si="22"/>
        <v>Secured</v>
      </c>
      <c r="J913" s="4">
        <f>IF($I913="Secured",(E913*(VLOOKUP(F913,'Background data'!B$8:D$18,2,FALSE))*(365.25*1*10^-6)),0)</f>
        <v>7.7661281249999988E-3</v>
      </c>
      <c r="K913" s="4">
        <f>IF($I913="Secured",(E913*(VLOOKUP(F913,'Background data'!B$8:D$18,3,FALSE))*(365.25*1*10^-6)),0)</f>
        <v>8.6290312499999994E-2</v>
      </c>
      <c r="L913" s="4">
        <f>IF(I913="Secured",(E913*(VLOOKUP(F913,'Background data'!B$8:G$18,4,FALSE))*(365.25*1*10^-6)),0)</f>
        <v>3.8830640624999994E-3</v>
      </c>
      <c r="M913" s="4">
        <f>IF(I913="Secured",(E913*(VLOOKUP(F913,'Background data'!B$8:H$18,5,FALSE))*(365.25*1*10^-6)),0)</f>
        <v>0.15532256249999998</v>
      </c>
    </row>
    <row r="914" spans="1:13" x14ac:dyDescent="0.3">
      <c r="A914" s="2" t="s">
        <v>1486</v>
      </c>
      <c r="B914" s="2" t="s">
        <v>239</v>
      </c>
      <c r="C914" s="17">
        <v>45481</v>
      </c>
      <c r="D914" s="2" t="s">
        <v>4</v>
      </c>
      <c r="E914" s="2">
        <f>VLOOKUP(D914,'Background data'!B$2:E$5,4,FALSE)</f>
        <v>47.25</v>
      </c>
      <c r="F914" s="2" t="s">
        <v>11</v>
      </c>
      <c r="G914" s="10">
        <v>45770</v>
      </c>
      <c r="H914" s="2" t="s">
        <v>405</v>
      </c>
      <c r="I914" s="2" t="str">
        <f t="shared" si="22"/>
        <v>Secured</v>
      </c>
      <c r="J914" s="4">
        <f>IF($I914="Secured",(E914*(VLOOKUP(F914,'Background data'!B$8:D$18,2,FALSE))*(365.25*1*10^-6)),0)</f>
        <v>7.7661281249999988E-3</v>
      </c>
      <c r="K914" s="4">
        <f>IF($I914="Secured",(E914*(VLOOKUP(F914,'Background data'!B$8:D$18,3,FALSE))*(365.25*1*10^-6)),0)</f>
        <v>8.6290312499999994E-2</v>
      </c>
      <c r="L914" s="4">
        <f>IF(I914="Secured",(E914*(VLOOKUP(F914,'Background data'!B$8:G$18,4,FALSE))*(365.25*1*10^-6)),0)</f>
        <v>3.8830640624999994E-3</v>
      </c>
      <c r="M914" s="4">
        <f>IF(I914="Secured",(E914*(VLOOKUP(F914,'Background data'!B$8:H$18,5,FALSE))*(365.25*1*10^-6)),0)</f>
        <v>0.15532256249999998</v>
      </c>
    </row>
    <row r="915" spans="1:13" x14ac:dyDescent="0.3">
      <c r="A915" s="2" t="s">
        <v>1487</v>
      </c>
      <c r="B915" s="2" t="s">
        <v>239</v>
      </c>
      <c r="C915" s="3">
        <v>45441</v>
      </c>
      <c r="D915" s="2" t="s">
        <v>4</v>
      </c>
      <c r="E915" s="2">
        <f>VLOOKUP(D915,'Background data'!B$2:E$5,4,FALSE)</f>
        <v>47.25</v>
      </c>
      <c r="F915" s="2" t="s">
        <v>11</v>
      </c>
      <c r="G915" s="10">
        <v>45770</v>
      </c>
      <c r="H915" s="2" t="s">
        <v>405</v>
      </c>
      <c r="I915" s="2" t="str">
        <f t="shared" si="22"/>
        <v>Secured</v>
      </c>
      <c r="J915" s="4">
        <f>IF($I915="Secured",(E915*(VLOOKUP(F915,'Background data'!B$8:D$18,2,FALSE))*(365.25*1*10^-6)),0)</f>
        <v>7.7661281249999988E-3</v>
      </c>
      <c r="K915" s="4">
        <f>IF($I915="Secured",(E915*(VLOOKUP(F915,'Background data'!B$8:D$18,3,FALSE))*(365.25*1*10^-6)),0)</f>
        <v>8.6290312499999994E-2</v>
      </c>
      <c r="L915" s="4">
        <f>IF(I915="Secured",(E915*(VLOOKUP(F915,'Background data'!B$8:G$18,4,FALSE))*(365.25*1*10^-6)),0)</f>
        <v>3.8830640624999994E-3</v>
      </c>
      <c r="M915" s="4">
        <f>IF(I915="Secured",(E915*(VLOOKUP(F915,'Background data'!B$8:H$18,5,FALSE))*(365.25*1*10^-6)),0)</f>
        <v>0.15532256249999998</v>
      </c>
    </row>
    <row r="916" spans="1:13" x14ac:dyDescent="0.3">
      <c r="A916" s="2" t="s">
        <v>1488</v>
      </c>
      <c r="B916" s="2" t="s">
        <v>239</v>
      </c>
      <c r="C916" s="3">
        <v>45436</v>
      </c>
      <c r="D916" s="2" t="s">
        <v>4</v>
      </c>
      <c r="E916" s="2">
        <f>VLOOKUP(D916,'Background data'!B$2:E$5,4,FALSE)</f>
        <v>47.25</v>
      </c>
      <c r="F916" s="2" t="s">
        <v>11</v>
      </c>
      <c r="G916" s="10">
        <v>45770</v>
      </c>
      <c r="H916" s="2" t="s">
        <v>405</v>
      </c>
      <c r="I916" s="2" t="str">
        <f t="shared" si="22"/>
        <v>Secured</v>
      </c>
      <c r="J916" s="4">
        <f>IF($I916="Secured",(E916*(VLOOKUP(F916,'Background data'!B$8:D$18,2,FALSE))*(365.25*1*10^-6)),0)</f>
        <v>7.7661281249999988E-3</v>
      </c>
      <c r="K916" s="4">
        <f>IF($I916="Secured",(E916*(VLOOKUP(F916,'Background data'!B$8:D$18,3,FALSE))*(365.25*1*10^-6)),0)</f>
        <v>8.6290312499999994E-2</v>
      </c>
      <c r="L916" s="4">
        <f>IF(I916="Secured",(E916*(VLOOKUP(F916,'Background data'!B$8:G$18,4,FALSE))*(365.25*1*10^-6)),0)</f>
        <v>3.8830640624999994E-3</v>
      </c>
      <c r="M916" s="4">
        <f>IF(I916="Secured",(E916*(VLOOKUP(F916,'Background data'!B$8:H$18,5,FALSE))*(365.25*1*10^-6)),0)</f>
        <v>0.15532256249999998</v>
      </c>
    </row>
    <row r="917" spans="1:13" x14ac:dyDescent="0.3">
      <c r="A917" s="2" t="s">
        <v>1489</v>
      </c>
      <c r="B917" s="2" t="s">
        <v>239</v>
      </c>
      <c r="C917" s="17">
        <v>45477</v>
      </c>
      <c r="D917" s="2" t="s">
        <v>4</v>
      </c>
      <c r="E917" s="2">
        <f>VLOOKUP(D917,'Background data'!B$2:E$5,4,FALSE)</f>
        <v>47.25</v>
      </c>
      <c r="F917" s="2" t="s">
        <v>11</v>
      </c>
      <c r="G917" s="10">
        <v>45770</v>
      </c>
      <c r="H917" s="2" t="s">
        <v>405</v>
      </c>
      <c r="I917" s="2" t="str">
        <f t="shared" si="22"/>
        <v>Secured</v>
      </c>
      <c r="J917" s="4">
        <f>IF($I917="Secured",(E917*(VLOOKUP(F917,'Background data'!B$8:D$18,2,FALSE))*(365.25*1*10^-6)),0)</f>
        <v>7.7661281249999988E-3</v>
      </c>
      <c r="K917" s="4">
        <f>IF($I917="Secured",(E917*(VLOOKUP(F917,'Background data'!B$8:D$18,3,FALSE))*(365.25*1*10^-6)),0)</f>
        <v>8.6290312499999994E-2</v>
      </c>
      <c r="L917" s="4">
        <f>IF(I917="Secured",(E917*(VLOOKUP(F917,'Background data'!B$8:G$18,4,FALSE))*(365.25*1*10^-6)),0)</f>
        <v>3.8830640624999994E-3</v>
      </c>
      <c r="M917" s="4">
        <f>IF(I917="Secured",(E917*(VLOOKUP(F917,'Background data'!B$8:H$18,5,FALSE))*(365.25*1*10^-6)),0)</f>
        <v>0.15532256249999998</v>
      </c>
    </row>
    <row r="918" spans="1:13" x14ac:dyDescent="0.3">
      <c r="A918" s="2" t="s">
        <v>1490</v>
      </c>
      <c r="B918" s="2" t="s">
        <v>240</v>
      </c>
      <c r="C918" s="3">
        <v>45440</v>
      </c>
      <c r="D918" s="2" t="s">
        <v>5</v>
      </c>
      <c r="E918" s="2">
        <f>VLOOKUP(D918,'Background data'!B$2:E$5,4,FALSE)</f>
        <v>64.8</v>
      </c>
      <c r="F918" s="2" t="s">
        <v>11</v>
      </c>
      <c r="G918" s="10">
        <v>45770</v>
      </c>
      <c r="H918" s="2" t="s">
        <v>390</v>
      </c>
      <c r="I918" s="2" t="str">
        <f t="shared" si="22"/>
        <v>Secured</v>
      </c>
      <c r="J918" s="4">
        <f>IF($I918="Secured",(E918*(VLOOKUP(F918,'Background data'!B$8:D$18,2,FALSE))*(365.25*1*10^-6)),0)</f>
        <v>1.0650689999999999E-2</v>
      </c>
      <c r="K918" s="4">
        <f>IF($I918="Secured",(E918*(VLOOKUP(F918,'Background data'!B$8:D$18,3,FALSE))*(365.25*1*10^-6)),0)</f>
        <v>0.11834099999999999</v>
      </c>
      <c r="L918" s="4">
        <f>IF(I918="Secured",(E918*(VLOOKUP(F918,'Background data'!B$8:G$18,4,FALSE))*(365.25*1*10^-6)),0)</f>
        <v>5.3253449999999996E-3</v>
      </c>
      <c r="M918" s="4">
        <f>IF(I918="Secured",(E918*(VLOOKUP(F918,'Background data'!B$8:H$18,5,FALSE))*(365.25*1*10^-6)),0)</f>
        <v>0.21301379999999995</v>
      </c>
    </row>
    <row r="919" spans="1:13" x14ac:dyDescent="0.3">
      <c r="A919" s="2" t="s">
        <v>1491</v>
      </c>
      <c r="B919" s="2" t="s">
        <v>240</v>
      </c>
      <c r="C919" s="3">
        <v>45441</v>
      </c>
      <c r="D919" s="2" t="s">
        <v>4</v>
      </c>
      <c r="E919" s="2">
        <f>VLOOKUP(D919,'Background data'!B$2:E$5,4,FALSE)</f>
        <v>47.25</v>
      </c>
      <c r="F919" s="2" t="s">
        <v>11</v>
      </c>
      <c r="G919" s="10">
        <v>45770</v>
      </c>
      <c r="H919" s="2" t="s">
        <v>405</v>
      </c>
      <c r="I919" s="2" t="str">
        <f t="shared" si="22"/>
        <v>Secured</v>
      </c>
      <c r="J919" s="4">
        <f>IF($I919="Secured",(E919*(VLOOKUP(F919,'Background data'!B$8:D$18,2,FALSE))*(365.25*1*10^-6)),0)</f>
        <v>7.7661281249999988E-3</v>
      </c>
      <c r="K919" s="4">
        <f>IF($I919="Secured",(E919*(VLOOKUP(F919,'Background data'!B$8:D$18,3,FALSE))*(365.25*1*10^-6)),0)</f>
        <v>8.6290312499999994E-2</v>
      </c>
      <c r="L919" s="4">
        <f>IF(I919="Secured",(E919*(VLOOKUP(F919,'Background data'!B$8:G$18,4,FALSE))*(365.25*1*10^-6)),0)</f>
        <v>3.8830640624999994E-3</v>
      </c>
      <c r="M919" s="4">
        <f>IF(I919="Secured",(E919*(VLOOKUP(F919,'Background data'!B$8:H$18,5,FALSE))*(365.25*1*10^-6)),0)</f>
        <v>0.15532256249999998</v>
      </c>
    </row>
    <row r="920" spans="1:13" x14ac:dyDescent="0.3">
      <c r="A920" s="2" t="s">
        <v>1492</v>
      </c>
      <c r="B920" s="2" t="s">
        <v>240</v>
      </c>
      <c r="C920" s="3">
        <v>45441</v>
      </c>
      <c r="D920" s="2" t="s">
        <v>5</v>
      </c>
      <c r="E920" s="2">
        <f>VLOOKUP(D920,'Background data'!B$2:E$5,4,FALSE)</f>
        <v>64.8</v>
      </c>
      <c r="F920" s="2" t="s">
        <v>11</v>
      </c>
      <c r="G920" s="10">
        <v>45770</v>
      </c>
      <c r="H920" s="2" t="s">
        <v>390</v>
      </c>
      <c r="I920" s="2" t="str">
        <f t="shared" si="22"/>
        <v>Secured</v>
      </c>
      <c r="J920" s="4">
        <f>IF($I920="Secured",(E920*(VLOOKUP(F920,'Background data'!B$8:D$18,2,FALSE))*(365.25*1*10^-6)),0)</f>
        <v>1.0650689999999999E-2</v>
      </c>
      <c r="K920" s="4">
        <f>IF($I920="Secured",(E920*(VLOOKUP(F920,'Background data'!B$8:D$18,3,FALSE))*(365.25*1*10^-6)),0)</f>
        <v>0.11834099999999999</v>
      </c>
      <c r="L920" s="4">
        <f>IF(I920="Secured",(E920*(VLOOKUP(F920,'Background data'!B$8:G$18,4,FALSE))*(365.25*1*10^-6)),0)</f>
        <v>5.3253449999999996E-3</v>
      </c>
      <c r="M920" s="4">
        <f>IF(I920="Secured",(E920*(VLOOKUP(F920,'Background data'!B$8:H$18,5,FALSE))*(365.25*1*10^-6)),0)</f>
        <v>0.21301379999999995</v>
      </c>
    </row>
    <row r="921" spans="1:13" x14ac:dyDescent="0.3">
      <c r="A921" s="2" t="s">
        <v>1493</v>
      </c>
      <c r="B921" s="2" t="s">
        <v>240</v>
      </c>
      <c r="C921" s="3">
        <v>45440</v>
      </c>
      <c r="D921" s="2" t="s">
        <v>5</v>
      </c>
      <c r="E921" s="2">
        <f>VLOOKUP(D921,'Background data'!B$2:E$5,4,FALSE)</f>
        <v>64.8</v>
      </c>
      <c r="F921" s="2" t="s">
        <v>11</v>
      </c>
      <c r="G921" s="10">
        <v>45770</v>
      </c>
      <c r="H921" s="2" t="s">
        <v>390</v>
      </c>
      <c r="I921" s="2" t="str">
        <f t="shared" si="22"/>
        <v>Secured</v>
      </c>
      <c r="J921" s="4">
        <f>IF($I921="Secured",(E921*(VLOOKUP(F921,'Background data'!B$8:D$18,2,FALSE))*(365.25*1*10^-6)),0)</f>
        <v>1.0650689999999999E-2</v>
      </c>
      <c r="K921" s="4">
        <f>IF($I921="Secured",(E921*(VLOOKUP(F921,'Background data'!B$8:D$18,3,FALSE))*(365.25*1*10^-6)),0)</f>
        <v>0.11834099999999999</v>
      </c>
      <c r="L921" s="4">
        <f>IF(I921="Secured",(E921*(VLOOKUP(F921,'Background data'!B$8:G$18,4,FALSE))*(365.25*1*10^-6)),0)</f>
        <v>5.3253449999999996E-3</v>
      </c>
      <c r="M921" s="4">
        <f>IF(I921="Secured",(E921*(VLOOKUP(F921,'Background data'!B$8:H$18,5,FALSE))*(365.25*1*10^-6)),0)</f>
        <v>0.21301379999999995</v>
      </c>
    </row>
    <row r="922" spans="1:13" x14ac:dyDescent="0.3">
      <c r="A922" s="2" t="s">
        <v>1494</v>
      </c>
      <c r="B922" s="2" t="s">
        <v>240</v>
      </c>
      <c r="C922" s="3">
        <v>45441</v>
      </c>
      <c r="D922" s="2" t="s">
        <v>5</v>
      </c>
      <c r="E922" s="2">
        <f>VLOOKUP(D922,'Background data'!B$2:E$5,4,FALSE)</f>
        <v>64.8</v>
      </c>
      <c r="F922" s="2" t="s">
        <v>11</v>
      </c>
      <c r="G922" s="10">
        <v>45770</v>
      </c>
      <c r="H922" s="2" t="s">
        <v>390</v>
      </c>
      <c r="I922" s="2" t="str">
        <f t="shared" si="22"/>
        <v>Secured</v>
      </c>
      <c r="J922" s="4">
        <f>IF($I922="Secured",(E922*(VLOOKUP(F922,'Background data'!B$8:D$18,2,FALSE))*(365.25*1*10^-6)),0)</f>
        <v>1.0650689999999999E-2</v>
      </c>
      <c r="K922" s="4">
        <f>IF($I922="Secured",(E922*(VLOOKUP(F922,'Background data'!B$8:D$18,3,FALSE))*(365.25*1*10^-6)),0)</f>
        <v>0.11834099999999999</v>
      </c>
      <c r="L922" s="4">
        <f>IF(I922="Secured",(E922*(VLOOKUP(F922,'Background data'!B$8:G$18,4,FALSE))*(365.25*1*10^-6)),0)</f>
        <v>5.3253449999999996E-3</v>
      </c>
      <c r="M922" s="4">
        <f>IF(I922="Secured",(E922*(VLOOKUP(F922,'Background data'!B$8:H$18,5,FALSE))*(365.25*1*10^-6)),0)</f>
        <v>0.21301379999999995</v>
      </c>
    </row>
    <row r="923" spans="1:13" x14ac:dyDescent="0.3">
      <c r="A923" s="2" t="s">
        <v>1495</v>
      </c>
      <c r="B923" s="2" t="s">
        <v>241</v>
      </c>
      <c r="C923" s="3">
        <v>45442</v>
      </c>
      <c r="D923" s="2" t="s">
        <v>5</v>
      </c>
      <c r="E923" s="2">
        <f>VLOOKUP(D923,'Background data'!B$2:E$5,4,FALSE)</f>
        <v>64.8</v>
      </c>
      <c r="F923" s="2" t="s">
        <v>11</v>
      </c>
      <c r="G923" s="10">
        <v>45770</v>
      </c>
      <c r="H923" s="2" t="s">
        <v>390</v>
      </c>
      <c r="I923" s="2" t="str">
        <f t="shared" si="22"/>
        <v>Secured</v>
      </c>
      <c r="J923" s="4">
        <f>IF($I923="Secured",(E923*(VLOOKUP(F923,'Background data'!B$8:D$18,2,FALSE))*(365.25*1*10^-6)),0)</f>
        <v>1.0650689999999999E-2</v>
      </c>
      <c r="K923" s="4">
        <f>IF($I923="Secured",(E923*(VLOOKUP(F923,'Background data'!B$8:D$18,3,FALSE))*(365.25*1*10^-6)),0)</f>
        <v>0.11834099999999999</v>
      </c>
      <c r="L923" s="4">
        <f>IF(I923="Secured",(E923*(VLOOKUP(F923,'Background data'!B$8:G$18,4,FALSE))*(365.25*1*10^-6)),0)</f>
        <v>5.3253449999999996E-3</v>
      </c>
      <c r="M923" s="4">
        <f>IF(I923="Secured",(E923*(VLOOKUP(F923,'Background data'!B$8:H$18,5,FALSE))*(365.25*1*10^-6)),0)</f>
        <v>0.21301379999999995</v>
      </c>
    </row>
    <row r="924" spans="1:13" x14ac:dyDescent="0.3">
      <c r="A924" s="2" t="s">
        <v>1496</v>
      </c>
      <c r="B924" s="2" t="s">
        <v>241</v>
      </c>
      <c r="C924" s="3">
        <v>45442</v>
      </c>
      <c r="D924" s="2" t="s">
        <v>5</v>
      </c>
      <c r="E924" s="2">
        <f>VLOOKUP(D924,'Background data'!B$2:E$5,4,FALSE)</f>
        <v>64.8</v>
      </c>
      <c r="F924" s="2" t="s">
        <v>11</v>
      </c>
      <c r="G924" s="10">
        <v>45770</v>
      </c>
      <c r="H924" s="2" t="s">
        <v>390</v>
      </c>
      <c r="I924" s="2" t="str">
        <f t="shared" si="22"/>
        <v>Secured</v>
      </c>
      <c r="J924" s="4">
        <f>IF($I924="Secured",(E924*(VLOOKUP(F924,'Background data'!B$8:D$18,2,FALSE))*(365.25*1*10^-6)),0)</f>
        <v>1.0650689999999999E-2</v>
      </c>
      <c r="K924" s="4">
        <f>IF($I924="Secured",(E924*(VLOOKUP(F924,'Background data'!B$8:D$18,3,FALSE))*(365.25*1*10^-6)),0)</f>
        <v>0.11834099999999999</v>
      </c>
      <c r="L924" s="4">
        <f>IF(I924="Secured",(E924*(VLOOKUP(F924,'Background data'!B$8:G$18,4,FALSE))*(365.25*1*10^-6)),0)</f>
        <v>5.3253449999999996E-3</v>
      </c>
      <c r="M924" s="4">
        <f>IF(I924="Secured",(E924*(VLOOKUP(F924,'Background data'!B$8:H$18,5,FALSE))*(365.25*1*10^-6)),0)</f>
        <v>0.21301379999999995</v>
      </c>
    </row>
    <row r="925" spans="1:13" x14ac:dyDescent="0.3">
      <c r="A925" s="2" t="s">
        <v>1497</v>
      </c>
      <c r="B925" s="2" t="s">
        <v>242</v>
      </c>
      <c r="C925" s="3">
        <v>45435</v>
      </c>
      <c r="D925" s="2" t="s">
        <v>5</v>
      </c>
      <c r="E925" s="2">
        <f>VLOOKUP(D925,'Background data'!B$2:E$5,4,FALSE)</f>
        <v>64.8</v>
      </c>
      <c r="F925" s="2" t="s">
        <v>11</v>
      </c>
      <c r="G925" s="10">
        <v>45770</v>
      </c>
      <c r="H925" s="2" t="s">
        <v>390</v>
      </c>
      <c r="I925" s="2" t="str">
        <f t="shared" si="22"/>
        <v>Secured</v>
      </c>
      <c r="J925" s="4">
        <f>IF($I925="Secured",(E925*(VLOOKUP(F925,'Background data'!B$8:D$18,2,FALSE))*(365.25*1*10^-6)),0)</f>
        <v>1.0650689999999999E-2</v>
      </c>
      <c r="K925" s="4">
        <f>IF($I925="Secured",(E925*(VLOOKUP(F925,'Background data'!B$8:D$18,3,FALSE))*(365.25*1*10^-6)),0)</f>
        <v>0.11834099999999999</v>
      </c>
      <c r="L925" s="4">
        <f>IF(I925="Secured",(E925*(VLOOKUP(F925,'Background data'!B$8:G$18,4,FALSE))*(365.25*1*10^-6)),0)</f>
        <v>5.3253449999999996E-3</v>
      </c>
      <c r="M925" s="4">
        <f>IF(I925="Secured",(E925*(VLOOKUP(F925,'Background data'!B$8:H$18,5,FALSE))*(365.25*1*10^-6)),0)</f>
        <v>0.21301379999999995</v>
      </c>
    </row>
    <row r="926" spans="1:13" x14ac:dyDescent="0.3">
      <c r="A926" s="2" t="s">
        <v>1498</v>
      </c>
      <c r="B926" s="2" t="s">
        <v>242</v>
      </c>
      <c r="C926" s="3">
        <v>45434</v>
      </c>
      <c r="D926" s="2" t="s">
        <v>5</v>
      </c>
      <c r="E926" s="2">
        <f>VLOOKUP(D926,'Background data'!B$2:E$5,4,FALSE)</f>
        <v>64.8</v>
      </c>
      <c r="F926" s="2" t="s">
        <v>11</v>
      </c>
      <c r="G926" s="10">
        <v>45770</v>
      </c>
      <c r="H926" s="2" t="s">
        <v>390</v>
      </c>
      <c r="I926" s="2" t="str">
        <f t="shared" si="22"/>
        <v>Secured</v>
      </c>
      <c r="J926" s="4">
        <f>IF($I926="Secured",(E926*(VLOOKUP(F926,'Background data'!B$8:D$18,2,FALSE))*(365.25*1*10^-6)),0)</f>
        <v>1.0650689999999999E-2</v>
      </c>
      <c r="K926" s="4">
        <f>IF($I926="Secured",(E926*(VLOOKUP(F926,'Background data'!B$8:D$18,3,FALSE))*(365.25*1*10^-6)),0)</f>
        <v>0.11834099999999999</v>
      </c>
      <c r="L926" s="4">
        <f>IF(I926="Secured",(E926*(VLOOKUP(F926,'Background data'!B$8:G$18,4,FALSE))*(365.25*1*10^-6)),0)</f>
        <v>5.3253449999999996E-3</v>
      </c>
      <c r="M926" s="4">
        <f>IF(I926="Secured",(E926*(VLOOKUP(F926,'Background data'!B$8:H$18,5,FALSE))*(365.25*1*10^-6)),0)</f>
        <v>0.21301379999999995</v>
      </c>
    </row>
    <row r="927" spans="1:13" x14ac:dyDescent="0.3">
      <c r="A927" s="2" t="s">
        <v>1499</v>
      </c>
      <c r="B927" s="2" t="s">
        <v>242</v>
      </c>
      <c r="C927" s="3">
        <v>45434</v>
      </c>
      <c r="D927" s="2" t="s">
        <v>5</v>
      </c>
      <c r="E927" s="2">
        <f>VLOOKUP(D927,'Background data'!B$2:E$5,4,FALSE)</f>
        <v>64.8</v>
      </c>
      <c r="F927" s="2" t="s">
        <v>11</v>
      </c>
      <c r="G927" s="10">
        <v>45770</v>
      </c>
      <c r="H927" s="2" t="s">
        <v>390</v>
      </c>
      <c r="I927" s="2" t="str">
        <f t="shared" si="22"/>
        <v>Secured</v>
      </c>
      <c r="J927" s="4">
        <f>IF($I927="Secured",(E927*(VLOOKUP(F927,'Background data'!B$8:D$18,2,FALSE))*(365.25*1*10^-6)),0)</f>
        <v>1.0650689999999999E-2</v>
      </c>
      <c r="K927" s="4">
        <f>IF($I927="Secured",(E927*(VLOOKUP(F927,'Background data'!B$8:D$18,3,FALSE))*(365.25*1*10^-6)),0)</f>
        <v>0.11834099999999999</v>
      </c>
      <c r="L927" s="4">
        <f>IF(I927="Secured",(E927*(VLOOKUP(F927,'Background data'!B$8:G$18,4,FALSE))*(365.25*1*10^-6)),0)</f>
        <v>5.3253449999999996E-3</v>
      </c>
      <c r="M927" s="4">
        <f>IF(I927="Secured",(E927*(VLOOKUP(F927,'Background data'!B$8:H$18,5,FALSE))*(365.25*1*10^-6)),0)</f>
        <v>0.21301379999999995</v>
      </c>
    </row>
    <row r="928" spans="1:13" x14ac:dyDescent="0.3">
      <c r="A928" s="2" t="s">
        <v>1500</v>
      </c>
      <c r="B928" s="2" t="s">
        <v>242</v>
      </c>
      <c r="C928" s="3">
        <v>45442</v>
      </c>
      <c r="D928" s="2" t="s">
        <v>5</v>
      </c>
      <c r="E928" s="2">
        <f>VLOOKUP(D928,'Background data'!B$2:E$5,4,FALSE)</f>
        <v>64.8</v>
      </c>
      <c r="F928" s="2" t="s">
        <v>11</v>
      </c>
      <c r="G928" s="10">
        <v>45770</v>
      </c>
      <c r="H928" s="2" t="s">
        <v>390</v>
      </c>
      <c r="I928" s="2" t="str">
        <f t="shared" si="22"/>
        <v>Secured</v>
      </c>
      <c r="J928" s="4">
        <f>IF($I928="Secured",(E928*(VLOOKUP(F928,'Background data'!B$8:D$18,2,FALSE))*(365.25*1*10^-6)),0)</f>
        <v>1.0650689999999999E-2</v>
      </c>
      <c r="K928" s="4">
        <f>IF($I928="Secured",(E928*(VLOOKUP(F928,'Background data'!B$8:D$18,3,FALSE))*(365.25*1*10^-6)),0)</f>
        <v>0.11834099999999999</v>
      </c>
      <c r="L928" s="4">
        <f>IF(I928="Secured",(E928*(VLOOKUP(F928,'Background data'!B$8:G$18,4,FALSE))*(365.25*1*10^-6)),0)</f>
        <v>5.3253449999999996E-3</v>
      </c>
      <c r="M928" s="4">
        <f>IF(I928="Secured",(E928*(VLOOKUP(F928,'Background data'!B$8:H$18,5,FALSE))*(365.25*1*10^-6)),0)</f>
        <v>0.21301379999999995</v>
      </c>
    </row>
    <row r="929" spans="1:13" x14ac:dyDescent="0.3">
      <c r="A929" s="2" t="s">
        <v>1501</v>
      </c>
      <c r="B929" s="2" t="s">
        <v>242</v>
      </c>
      <c r="C929" s="3">
        <v>45435</v>
      </c>
      <c r="D929" s="2" t="s">
        <v>5</v>
      </c>
      <c r="E929" s="2">
        <f>VLOOKUP(D929,'Background data'!B$2:E$5,4,FALSE)</f>
        <v>64.8</v>
      </c>
      <c r="F929" s="2" t="s">
        <v>11</v>
      </c>
      <c r="G929" s="10">
        <v>45770</v>
      </c>
      <c r="H929" s="2" t="s">
        <v>390</v>
      </c>
      <c r="I929" s="2" t="str">
        <f t="shared" si="22"/>
        <v>Secured</v>
      </c>
      <c r="J929" s="4">
        <f>IF($I929="Secured",(E929*(VLOOKUP(F929,'Background data'!B$8:D$18,2,FALSE))*(365.25*1*10^-6)),0)</f>
        <v>1.0650689999999999E-2</v>
      </c>
      <c r="K929" s="4">
        <f>IF($I929="Secured",(E929*(VLOOKUP(F929,'Background data'!B$8:D$18,3,FALSE))*(365.25*1*10^-6)),0)</f>
        <v>0.11834099999999999</v>
      </c>
      <c r="L929" s="4">
        <f>IF(I929="Secured",(E929*(VLOOKUP(F929,'Background data'!B$8:G$18,4,FALSE))*(365.25*1*10^-6)),0)</f>
        <v>5.3253449999999996E-3</v>
      </c>
      <c r="M929" s="4">
        <f>IF(I929="Secured",(E929*(VLOOKUP(F929,'Background data'!B$8:H$18,5,FALSE))*(365.25*1*10^-6)),0)</f>
        <v>0.21301379999999995</v>
      </c>
    </row>
    <row r="930" spans="1:13" x14ac:dyDescent="0.3">
      <c r="A930" s="2" t="s">
        <v>1502</v>
      </c>
      <c r="B930" s="2" t="s">
        <v>242</v>
      </c>
      <c r="C930" s="3">
        <v>45440</v>
      </c>
      <c r="D930" s="2" t="s">
        <v>5</v>
      </c>
      <c r="E930" s="2">
        <f>VLOOKUP(D930,'Background data'!B$2:E$5,4,FALSE)</f>
        <v>64.8</v>
      </c>
      <c r="F930" s="2" t="s">
        <v>11</v>
      </c>
      <c r="G930" s="10">
        <v>45770</v>
      </c>
      <c r="H930" s="2" t="s">
        <v>390</v>
      </c>
      <c r="I930" s="2" t="str">
        <f t="shared" si="22"/>
        <v>Secured</v>
      </c>
      <c r="J930" s="4">
        <f>IF($I930="Secured",(E930*(VLOOKUP(F930,'Background data'!B$8:D$18,2,FALSE))*(365.25*1*10^-6)),0)</f>
        <v>1.0650689999999999E-2</v>
      </c>
      <c r="K930" s="4">
        <f>IF($I930="Secured",(E930*(VLOOKUP(F930,'Background data'!B$8:D$18,3,FALSE))*(365.25*1*10^-6)),0)</f>
        <v>0.11834099999999999</v>
      </c>
      <c r="L930" s="4">
        <f>IF(I930="Secured",(E930*(VLOOKUP(F930,'Background data'!B$8:G$18,4,FALSE))*(365.25*1*10^-6)),0)</f>
        <v>5.3253449999999996E-3</v>
      </c>
      <c r="M930" s="4">
        <f>IF(I930="Secured",(E930*(VLOOKUP(F930,'Background data'!B$8:H$18,5,FALSE))*(365.25*1*10^-6)),0)</f>
        <v>0.21301379999999995</v>
      </c>
    </row>
    <row r="931" spans="1:13" x14ac:dyDescent="0.3">
      <c r="A931" s="2" t="s">
        <v>1503</v>
      </c>
      <c r="B931" s="2" t="s">
        <v>242</v>
      </c>
      <c r="C931" s="3">
        <v>45435</v>
      </c>
      <c r="D931" s="2" t="s">
        <v>5</v>
      </c>
      <c r="E931" s="2">
        <f>VLOOKUP(D931,'Background data'!B$2:E$5,4,FALSE)</f>
        <v>64.8</v>
      </c>
      <c r="F931" s="2" t="s">
        <v>11</v>
      </c>
      <c r="G931" s="10">
        <v>45770</v>
      </c>
      <c r="H931" s="2" t="s">
        <v>390</v>
      </c>
      <c r="I931" s="2" t="str">
        <f t="shared" si="22"/>
        <v>Secured</v>
      </c>
      <c r="J931" s="4">
        <f>IF($I931="Secured",(E931*(VLOOKUP(F931,'Background data'!B$8:D$18,2,FALSE))*(365.25*1*10^-6)),0)</f>
        <v>1.0650689999999999E-2</v>
      </c>
      <c r="K931" s="4">
        <f>IF($I931="Secured",(E931*(VLOOKUP(F931,'Background data'!B$8:D$18,3,FALSE))*(365.25*1*10^-6)),0)</f>
        <v>0.11834099999999999</v>
      </c>
      <c r="L931" s="4">
        <f>IF(I931="Secured",(E931*(VLOOKUP(F931,'Background data'!B$8:G$18,4,FALSE))*(365.25*1*10^-6)),0)</f>
        <v>5.3253449999999996E-3</v>
      </c>
      <c r="M931" s="4">
        <f>IF(I931="Secured",(E931*(VLOOKUP(F931,'Background data'!B$8:H$18,5,FALSE))*(365.25*1*10^-6)),0)</f>
        <v>0.21301379999999995</v>
      </c>
    </row>
    <row r="932" spans="1:13" x14ac:dyDescent="0.3">
      <c r="A932" s="2" t="s">
        <v>1504</v>
      </c>
      <c r="B932" s="2" t="s">
        <v>242</v>
      </c>
      <c r="C932" s="3">
        <v>45434</v>
      </c>
      <c r="D932" s="2" t="s">
        <v>5</v>
      </c>
      <c r="E932" s="2">
        <f>VLOOKUP(D932,'Background data'!B$2:E$5,4,FALSE)</f>
        <v>64.8</v>
      </c>
      <c r="F932" s="2" t="s">
        <v>11</v>
      </c>
      <c r="G932" s="10">
        <v>45770</v>
      </c>
      <c r="H932" s="2" t="s">
        <v>390</v>
      </c>
      <c r="I932" s="2" t="str">
        <f t="shared" si="22"/>
        <v>Secured</v>
      </c>
      <c r="J932" s="4">
        <f>IF($I932="Secured",(E932*(VLOOKUP(F932,'Background data'!B$8:D$18,2,FALSE))*(365.25*1*10^-6)),0)</f>
        <v>1.0650689999999999E-2</v>
      </c>
      <c r="K932" s="4">
        <f>IF($I932="Secured",(E932*(VLOOKUP(F932,'Background data'!B$8:D$18,3,FALSE))*(365.25*1*10^-6)),0)</f>
        <v>0.11834099999999999</v>
      </c>
      <c r="L932" s="4">
        <f>IF(I932="Secured",(E932*(VLOOKUP(F932,'Background data'!B$8:G$18,4,FALSE))*(365.25*1*10^-6)),0)</f>
        <v>5.3253449999999996E-3</v>
      </c>
      <c r="M932" s="4">
        <f>IF(I932="Secured",(E932*(VLOOKUP(F932,'Background data'!B$8:H$18,5,FALSE))*(365.25*1*10^-6)),0)</f>
        <v>0.21301379999999995</v>
      </c>
    </row>
    <row r="933" spans="1:13" x14ac:dyDescent="0.3">
      <c r="A933" s="2" t="s">
        <v>1505</v>
      </c>
      <c r="B933" s="2" t="s">
        <v>242</v>
      </c>
      <c r="C933" s="3">
        <v>45434</v>
      </c>
      <c r="D933" s="2" t="s">
        <v>5</v>
      </c>
      <c r="E933" s="2">
        <f>VLOOKUP(D933,'Background data'!B$2:E$5,4,FALSE)</f>
        <v>64.8</v>
      </c>
      <c r="F933" s="2" t="s">
        <v>11</v>
      </c>
      <c r="G933" s="10">
        <v>45770</v>
      </c>
      <c r="H933" s="2" t="s">
        <v>390</v>
      </c>
      <c r="I933" s="2" t="str">
        <f t="shared" si="22"/>
        <v>Secured</v>
      </c>
      <c r="J933" s="4">
        <f>IF($I933="Secured",(E933*(VLOOKUP(F933,'Background data'!B$8:D$18,2,FALSE))*(365.25*1*10^-6)),0)</f>
        <v>1.0650689999999999E-2</v>
      </c>
      <c r="K933" s="4">
        <f>IF($I933="Secured",(E933*(VLOOKUP(F933,'Background data'!B$8:D$18,3,FALSE))*(365.25*1*10^-6)),0)</f>
        <v>0.11834099999999999</v>
      </c>
      <c r="L933" s="4">
        <f>IF(I933="Secured",(E933*(VLOOKUP(F933,'Background data'!B$8:G$18,4,FALSE))*(365.25*1*10^-6)),0)</f>
        <v>5.3253449999999996E-3</v>
      </c>
      <c r="M933" s="4">
        <f>IF(I933="Secured",(E933*(VLOOKUP(F933,'Background data'!B$8:H$18,5,FALSE))*(365.25*1*10^-6)),0)</f>
        <v>0.21301379999999995</v>
      </c>
    </row>
    <row r="934" spans="1:13" x14ac:dyDescent="0.3">
      <c r="A934" s="2" t="s">
        <v>1506</v>
      </c>
      <c r="B934" s="2" t="s">
        <v>242</v>
      </c>
      <c r="C934" s="3">
        <v>45442</v>
      </c>
      <c r="D934" s="2" t="s">
        <v>4</v>
      </c>
      <c r="E934" s="2">
        <f>VLOOKUP(D934,'Background data'!B$2:E$5,4,FALSE)</f>
        <v>47.25</v>
      </c>
      <c r="F934" s="2" t="s">
        <v>11</v>
      </c>
      <c r="G934" s="10">
        <v>45770</v>
      </c>
      <c r="H934" s="2" t="s">
        <v>392</v>
      </c>
      <c r="I934" s="2" t="str">
        <f t="shared" si="22"/>
        <v>Secured</v>
      </c>
      <c r="J934" s="4">
        <f>IF($I934="Secured",(E934*(VLOOKUP(F934,'Background data'!B$8:D$18,2,FALSE))*(365.25*1*10^-6)),0)</f>
        <v>7.7661281249999988E-3</v>
      </c>
      <c r="K934" s="4">
        <f>IF($I934="Secured",(E934*(VLOOKUP(F934,'Background data'!B$8:D$18,3,FALSE))*(365.25*1*10^-6)),0)</f>
        <v>8.6290312499999994E-2</v>
      </c>
      <c r="L934" s="4">
        <f>IF(I934="Secured",(E934*(VLOOKUP(F934,'Background data'!B$8:G$18,4,FALSE))*(365.25*1*10^-6)),0)</f>
        <v>3.8830640624999994E-3</v>
      </c>
      <c r="M934" s="4">
        <f>IF(I934="Secured",(E934*(VLOOKUP(F934,'Background data'!B$8:H$18,5,FALSE))*(365.25*1*10^-6)),0)</f>
        <v>0.15532256249999998</v>
      </c>
    </row>
    <row r="935" spans="1:13" x14ac:dyDescent="0.3">
      <c r="A935" s="2" t="s">
        <v>1507</v>
      </c>
      <c r="B935" s="2" t="s">
        <v>243</v>
      </c>
      <c r="C935" s="3">
        <v>45448</v>
      </c>
      <c r="D935" s="2" t="s">
        <v>5</v>
      </c>
      <c r="E935" s="2">
        <f>VLOOKUP(D935,'Background data'!B$2:E$5,4,FALSE)</f>
        <v>64.8</v>
      </c>
      <c r="F935" s="2" t="s">
        <v>11</v>
      </c>
      <c r="G935" s="10">
        <v>45770</v>
      </c>
      <c r="H935" s="2" t="s">
        <v>390</v>
      </c>
      <c r="I935" s="2" t="str">
        <f t="shared" si="22"/>
        <v>Secured</v>
      </c>
      <c r="J935" s="4">
        <f>IF($I935="Secured",(E935*(VLOOKUP(F935,'Background data'!B$8:D$18,2,FALSE))*(365.25*1*10^-6)),0)</f>
        <v>1.0650689999999999E-2</v>
      </c>
      <c r="K935" s="4">
        <f>IF($I935="Secured",(E935*(VLOOKUP(F935,'Background data'!B$8:D$18,3,FALSE))*(365.25*1*10^-6)),0)</f>
        <v>0.11834099999999999</v>
      </c>
      <c r="L935" s="4">
        <f>IF(I935="Secured",(E935*(VLOOKUP(F935,'Background data'!B$8:G$18,4,FALSE))*(365.25*1*10^-6)),0)</f>
        <v>5.3253449999999996E-3</v>
      </c>
      <c r="M935" s="4">
        <f>IF(I935="Secured",(E935*(VLOOKUP(F935,'Background data'!B$8:H$18,5,FALSE))*(365.25*1*10^-6)),0)</f>
        <v>0.21301379999999995</v>
      </c>
    </row>
    <row r="936" spans="1:13" x14ac:dyDescent="0.3">
      <c r="A936" s="2" t="s">
        <v>1508</v>
      </c>
      <c r="B936" s="2" t="s">
        <v>243</v>
      </c>
      <c r="C936" s="3">
        <v>45442</v>
      </c>
      <c r="D936" s="2" t="s">
        <v>4</v>
      </c>
      <c r="E936" s="2">
        <f>VLOOKUP(D936,'Background data'!B$2:E$5,4,FALSE)</f>
        <v>47.25</v>
      </c>
      <c r="F936" s="2" t="s">
        <v>11</v>
      </c>
      <c r="G936" s="10">
        <v>45770</v>
      </c>
      <c r="H936" s="2" t="s">
        <v>405</v>
      </c>
      <c r="I936" s="2" t="str">
        <f t="shared" si="22"/>
        <v>Secured</v>
      </c>
      <c r="J936" s="4">
        <f>IF($I936="Secured",(E936*(VLOOKUP(F936,'Background data'!B$8:D$18,2,FALSE))*(365.25*1*10^-6)),0)</f>
        <v>7.7661281249999988E-3</v>
      </c>
      <c r="K936" s="4">
        <f>IF($I936="Secured",(E936*(VLOOKUP(F936,'Background data'!B$8:D$18,3,FALSE))*(365.25*1*10^-6)),0)</f>
        <v>8.6290312499999994E-2</v>
      </c>
      <c r="L936" s="4">
        <f>IF(I936="Secured",(E936*(VLOOKUP(F936,'Background data'!B$8:G$18,4,FALSE))*(365.25*1*10^-6)),0)</f>
        <v>3.8830640624999994E-3</v>
      </c>
      <c r="M936" s="4">
        <f>IF(I936="Secured",(E936*(VLOOKUP(F936,'Background data'!B$8:H$18,5,FALSE))*(365.25*1*10^-6)),0)</f>
        <v>0.15532256249999998</v>
      </c>
    </row>
    <row r="937" spans="1:13" x14ac:dyDescent="0.3">
      <c r="A937" s="2" t="s">
        <v>1509</v>
      </c>
      <c r="B937" s="2" t="s">
        <v>243</v>
      </c>
      <c r="C937" s="3">
        <v>45442</v>
      </c>
      <c r="D937" s="2" t="s">
        <v>4</v>
      </c>
      <c r="E937" s="2">
        <f>VLOOKUP(D937,'Background data'!B$2:E$5,4,FALSE)</f>
        <v>47.25</v>
      </c>
      <c r="F937" s="2" t="s">
        <v>11</v>
      </c>
      <c r="G937" s="10">
        <v>45770</v>
      </c>
      <c r="H937" s="2" t="s">
        <v>405</v>
      </c>
      <c r="I937" s="2" t="str">
        <f t="shared" si="22"/>
        <v>Secured</v>
      </c>
      <c r="J937" s="4">
        <f>IF($I937="Secured",(E937*(VLOOKUP(F937,'Background data'!B$8:D$18,2,FALSE))*(365.25*1*10^-6)),0)</f>
        <v>7.7661281249999988E-3</v>
      </c>
      <c r="K937" s="4">
        <f>IF($I937="Secured",(E937*(VLOOKUP(F937,'Background data'!B$8:D$18,3,FALSE))*(365.25*1*10^-6)),0)</f>
        <v>8.6290312499999994E-2</v>
      </c>
      <c r="L937" s="4">
        <f>IF(I937="Secured",(E937*(VLOOKUP(F937,'Background data'!B$8:G$18,4,FALSE))*(365.25*1*10^-6)),0)</f>
        <v>3.8830640624999994E-3</v>
      </c>
      <c r="M937" s="4">
        <f>IF(I937="Secured",(E937*(VLOOKUP(F937,'Background data'!B$8:H$18,5,FALSE))*(365.25*1*10^-6)),0)</f>
        <v>0.15532256249999998</v>
      </c>
    </row>
    <row r="938" spans="1:13" x14ac:dyDescent="0.3">
      <c r="A938" s="2" t="s">
        <v>1510</v>
      </c>
      <c r="B938" s="2" t="s">
        <v>243</v>
      </c>
      <c r="C938" s="3">
        <v>45443</v>
      </c>
      <c r="D938" s="2" t="s">
        <v>4</v>
      </c>
      <c r="E938" s="2">
        <f>VLOOKUP(D938,'Background data'!B$2:E$5,4,FALSE)</f>
        <v>47.25</v>
      </c>
      <c r="F938" s="2" t="s">
        <v>11</v>
      </c>
      <c r="G938" s="10">
        <v>45770</v>
      </c>
      <c r="H938" s="2" t="s">
        <v>405</v>
      </c>
      <c r="I938" s="2" t="str">
        <f t="shared" si="22"/>
        <v>Secured</v>
      </c>
      <c r="J938" s="4">
        <f>IF($I938="Secured",(E938*(VLOOKUP(F938,'Background data'!B$8:D$18,2,FALSE))*(365.25*1*10^-6)),0)</f>
        <v>7.7661281249999988E-3</v>
      </c>
      <c r="K938" s="4">
        <f>IF($I938="Secured",(E938*(VLOOKUP(F938,'Background data'!B$8:D$18,3,FALSE))*(365.25*1*10^-6)),0)</f>
        <v>8.6290312499999994E-2</v>
      </c>
      <c r="L938" s="4">
        <f>IF(I938="Secured",(E938*(VLOOKUP(F938,'Background data'!B$8:G$18,4,FALSE))*(365.25*1*10^-6)),0)</f>
        <v>3.8830640624999994E-3</v>
      </c>
      <c r="M938" s="4">
        <f>IF(I938="Secured",(E938*(VLOOKUP(F938,'Background data'!B$8:H$18,5,FALSE))*(365.25*1*10^-6)),0)</f>
        <v>0.15532256249999998</v>
      </c>
    </row>
    <row r="939" spans="1:13" x14ac:dyDescent="0.3">
      <c r="A939" s="2" t="s">
        <v>1511</v>
      </c>
      <c r="B939" s="2" t="s">
        <v>243</v>
      </c>
      <c r="C939" s="3">
        <v>45434</v>
      </c>
      <c r="D939" s="2" t="s">
        <v>4</v>
      </c>
      <c r="E939" s="2">
        <f>VLOOKUP(D939,'Background data'!B$2:E$5,4,FALSE)</f>
        <v>47.25</v>
      </c>
      <c r="F939" s="2" t="s">
        <v>11</v>
      </c>
      <c r="G939" s="10">
        <v>45770</v>
      </c>
      <c r="H939" s="2" t="s">
        <v>405</v>
      </c>
      <c r="I939" s="2" t="str">
        <f t="shared" ref="I939:I983" si="23">IF(G939="","Not secured","Secured")</f>
        <v>Secured</v>
      </c>
      <c r="J939" s="4">
        <f>IF($I939="Secured",(E939*(VLOOKUP(F939,'Background data'!B$8:D$18,2,FALSE))*(365.25*1*10^-6)),0)</f>
        <v>7.7661281249999988E-3</v>
      </c>
      <c r="K939" s="4">
        <f>IF($I939="Secured",(E939*(VLOOKUP(F939,'Background data'!B$8:D$18,3,FALSE))*(365.25*1*10^-6)),0)</f>
        <v>8.6290312499999994E-2</v>
      </c>
      <c r="L939" s="4">
        <f>IF(I939="Secured",(E939*(VLOOKUP(F939,'Background data'!B$8:G$18,4,FALSE))*(365.25*1*10^-6)),0)</f>
        <v>3.8830640624999994E-3</v>
      </c>
      <c r="M939" s="4">
        <f>IF(I939="Secured",(E939*(VLOOKUP(F939,'Background data'!B$8:H$18,5,FALSE))*(365.25*1*10^-6)),0)</f>
        <v>0.15532256249999998</v>
      </c>
    </row>
    <row r="940" spans="1:13" x14ac:dyDescent="0.3">
      <c r="A940" s="2" t="s">
        <v>1512</v>
      </c>
      <c r="B940" s="2" t="s">
        <v>243</v>
      </c>
      <c r="C940" s="3">
        <v>45434</v>
      </c>
      <c r="D940" s="2" t="s">
        <v>4</v>
      </c>
      <c r="E940" s="2">
        <f>VLOOKUP(D940,'Background data'!B$2:E$5,4,FALSE)</f>
        <v>47.25</v>
      </c>
      <c r="F940" s="2" t="s">
        <v>11</v>
      </c>
      <c r="G940" s="10">
        <v>45770</v>
      </c>
      <c r="H940" s="2" t="s">
        <v>405</v>
      </c>
      <c r="I940" s="2" t="str">
        <f t="shared" si="23"/>
        <v>Secured</v>
      </c>
      <c r="J940" s="4">
        <f>IF($I940="Secured",(E940*(VLOOKUP(F940,'Background data'!B$8:D$18,2,FALSE))*(365.25*1*10^-6)),0)</f>
        <v>7.7661281249999988E-3</v>
      </c>
      <c r="K940" s="4">
        <f>IF($I940="Secured",(E940*(VLOOKUP(F940,'Background data'!B$8:D$18,3,FALSE))*(365.25*1*10^-6)),0)</f>
        <v>8.6290312499999994E-2</v>
      </c>
      <c r="L940" s="4">
        <f>IF(I940="Secured",(E940*(VLOOKUP(F940,'Background data'!B$8:G$18,4,FALSE))*(365.25*1*10^-6)),0)</f>
        <v>3.8830640624999994E-3</v>
      </c>
      <c r="M940" s="4">
        <f>IF(I940="Secured",(E940*(VLOOKUP(F940,'Background data'!B$8:H$18,5,FALSE))*(365.25*1*10^-6)),0)</f>
        <v>0.15532256249999998</v>
      </c>
    </row>
    <row r="941" spans="1:13" x14ac:dyDescent="0.3">
      <c r="A941" s="2" t="s">
        <v>1513</v>
      </c>
      <c r="B941" s="2" t="s">
        <v>243</v>
      </c>
      <c r="C941" s="3">
        <v>45434</v>
      </c>
      <c r="D941" s="2" t="s">
        <v>4</v>
      </c>
      <c r="E941" s="2">
        <f>VLOOKUP(D941,'Background data'!B$2:E$5,4,FALSE)</f>
        <v>47.25</v>
      </c>
      <c r="F941" s="2" t="s">
        <v>11</v>
      </c>
      <c r="G941" s="10">
        <v>45770</v>
      </c>
      <c r="H941" s="2" t="s">
        <v>405</v>
      </c>
      <c r="I941" s="2" t="str">
        <f t="shared" si="23"/>
        <v>Secured</v>
      </c>
      <c r="J941" s="4">
        <f>IF($I941="Secured",(E941*(VLOOKUP(F941,'Background data'!B$8:D$18,2,FALSE))*(365.25*1*10^-6)),0)</f>
        <v>7.7661281249999988E-3</v>
      </c>
      <c r="K941" s="4">
        <f>IF($I941="Secured",(E941*(VLOOKUP(F941,'Background data'!B$8:D$18,3,FALSE))*(365.25*1*10^-6)),0)</f>
        <v>8.6290312499999994E-2</v>
      </c>
      <c r="L941" s="4">
        <f>IF(I941="Secured",(E941*(VLOOKUP(F941,'Background data'!B$8:G$18,4,FALSE))*(365.25*1*10^-6)),0)</f>
        <v>3.8830640624999994E-3</v>
      </c>
      <c r="M941" s="4">
        <f>IF(I941="Secured",(E941*(VLOOKUP(F941,'Background data'!B$8:H$18,5,FALSE))*(365.25*1*10^-6)),0)</f>
        <v>0.15532256249999998</v>
      </c>
    </row>
    <row r="942" spans="1:13" x14ac:dyDescent="0.3">
      <c r="A942" s="2" t="s">
        <v>1514</v>
      </c>
      <c r="B942" s="2" t="s">
        <v>243</v>
      </c>
      <c r="C942" s="3">
        <v>45435</v>
      </c>
      <c r="D942" s="2" t="s">
        <v>4</v>
      </c>
      <c r="E942" s="2">
        <f>VLOOKUP(D942,'Background data'!B$2:E$5,4,FALSE)</f>
        <v>47.25</v>
      </c>
      <c r="F942" s="2" t="s">
        <v>11</v>
      </c>
      <c r="G942" s="10">
        <v>45770</v>
      </c>
      <c r="H942" s="2" t="s">
        <v>405</v>
      </c>
      <c r="I942" s="2" t="str">
        <f t="shared" si="23"/>
        <v>Secured</v>
      </c>
      <c r="J942" s="4">
        <f>IF($I942="Secured",(E942*(VLOOKUP(F942,'Background data'!B$8:D$18,2,FALSE))*(365.25*1*10^-6)),0)</f>
        <v>7.7661281249999988E-3</v>
      </c>
      <c r="K942" s="4">
        <f>IF($I942="Secured",(E942*(VLOOKUP(F942,'Background data'!B$8:D$18,3,FALSE))*(365.25*1*10^-6)),0)</f>
        <v>8.6290312499999994E-2</v>
      </c>
      <c r="L942" s="4">
        <f>IF(I942="Secured",(E942*(VLOOKUP(F942,'Background data'!B$8:G$18,4,FALSE))*(365.25*1*10^-6)),0)</f>
        <v>3.8830640624999994E-3</v>
      </c>
      <c r="M942" s="4">
        <f>IF(I942="Secured",(E942*(VLOOKUP(F942,'Background data'!B$8:H$18,5,FALSE))*(365.25*1*10^-6)),0)</f>
        <v>0.15532256249999998</v>
      </c>
    </row>
    <row r="943" spans="1:13" x14ac:dyDescent="0.3">
      <c r="A943" s="2" t="s">
        <v>1515</v>
      </c>
      <c r="B943" s="2" t="s">
        <v>244</v>
      </c>
      <c r="C943" s="3">
        <v>45440</v>
      </c>
      <c r="D943" s="2" t="s">
        <v>4</v>
      </c>
      <c r="E943" s="2">
        <f>VLOOKUP(D943,'Background data'!B$2:E$5,4,FALSE)</f>
        <v>47.25</v>
      </c>
      <c r="F943" s="2" t="s">
        <v>11</v>
      </c>
      <c r="G943" s="10">
        <v>45770</v>
      </c>
      <c r="H943" s="2" t="s">
        <v>405</v>
      </c>
      <c r="I943" s="2" t="str">
        <f t="shared" si="23"/>
        <v>Secured</v>
      </c>
      <c r="J943" s="4">
        <f>IF($I943="Secured",(E943*(VLOOKUP(F943,'Background data'!B$8:D$18,2,FALSE))*(365.25*1*10^-6)),0)</f>
        <v>7.7661281249999988E-3</v>
      </c>
      <c r="K943" s="4">
        <f>IF($I943="Secured",(E943*(VLOOKUP(F943,'Background data'!B$8:D$18,3,FALSE))*(365.25*1*10^-6)),0)</f>
        <v>8.6290312499999994E-2</v>
      </c>
      <c r="L943" s="4">
        <f>IF(I943="Secured",(E943*(VLOOKUP(F943,'Background data'!B$8:G$18,4,FALSE))*(365.25*1*10^-6)),0)</f>
        <v>3.8830640624999994E-3</v>
      </c>
      <c r="M943" s="4">
        <f>IF(I943="Secured",(E943*(VLOOKUP(F943,'Background data'!B$8:H$18,5,FALSE))*(365.25*1*10^-6)),0)</f>
        <v>0.15532256249999998</v>
      </c>
    </row>
    <row r="944" spans="1:13" x14ac:dyDescent="0.3">
      <c r="A944" s="2" t="s">
        <v>1516</v>
      </c>
      <c r="B944" s="2" t="s">
        <v>244</v>
      </c>
      <c r="C944" s="17">
        <v>45488</v>
      </c>
      <c r="D944" s="2" t="s">
        <v>4</v>
      </c>
      <c r="E944" s="2">
        <f>VLOOKUP(D944,'Background data'!B$2:E$5,4,FALSE)</f>
        <v>47.25</v>
      </c>
      <c r="F944" s="2" t="s">
        <v>11</v>
      </c>
      <c r="G944" s="10">
        <v>45770</v>
      </c>
      <c r="H944" s="2" t="s">
        <v>405</v>
      </c>
      <c r="I944" s="2" t="str">
        <f t="shared" si="23"/>
        <v>Secured</v>
      </c>
      <c r="J944" s="4">
        <f>IF($I944="Secured",(E944*(VLOOKUP(F944,'Background data'!B$8:D$18,2,FALSE))*(365.25*1*10^-6)),0)</f>
        <v>7.7661281249999988E-3</v>
      </c>
      <c r="K944" s="4">
        <f>IF($I944="Secured",(E944*(VLOOKUP(F944,'Background data'!B$8:D$18,3,FALSE))*(365.25*1*10^-6)),0)</f>
        <v>8.6290312499999994E-2</v>
      </c>
      <c r="L944" s="4">
        <f>IF(I944="Secured",(E944*(VLOOKUP(F944,'Background data'!B$8:G$18,4,FALSE))*(365.25*1*10^-6)),0)</f>
        <v>3.8830640624999994E-3</v>
      </c>
      <c r="M944" s="4">
        <f>IF(I944="Secured",(E944*(VLOOKUP(F944,'Background data'!B$8:H$18,5,FALSE))*(365.25*1*10^-6)),0)</f>
        <v>0.15532256249999998</v>
      </c>
    </row>
    <row r="945" spans="1:13" x14ac:dyDescent="0.3">
      <c r="A945" s="2" t="s">
        <v>1517</v>
      </c>
      <c r="B945" s="2" t="s">
        <v>244</v>
      </c>
      <c r="C945" s="3">
        <v>45440</v>
      </c>
      <c r="D945" s="2" t="s">
        <v>4</v>
      </c>
      <c r="E945" s="2">
        <f>VLOOKUP(D945,'Background data'!B$2:E$5,4,FALSE)</f>
        <v>47.25</v>
      </c>
      <c r="F945" s="2" t="s">
        <v>11</v>
      </c>
      <c r="G945" s="10">
        <v>45770</v>
      </c>
      <c r="H945" s="2" t="s">
        <v>405</v>
      </c>
      <c r="I945" s="2" t="str">
        <f t="shared" si="23"/>
        <v>Secured</v>
      </c>
      <c r="J945" s="4">
        <f>IF($I945="Secured",(E945*(VLOOKUP(F945,'Background data'!B$8:D$18,2,FALSE))*(365.25*1*10^-6)),0)</f>
        <v>7.7661281249999988E-3</v>
      </c>
      <c r="K945" s="4">
        <f>IF($I945="Secured",(E945*(VLOOKUP(F945,'Background data'!B$8:D$18,3,FALSE))*(365.25*1*10^-6)),0)</f>
        <v>8.6290312499999994E-2</v>
      </c>
      <c r="L945" s="4">
        <f>IF(I945="Secured",(E945*(VLOOKUP(F945,'Background data'!B$8:G$18,4,FALSE))*(365.25*1*10^-6)),0)</f>
        <v>3.8830640624999994E-3</v>
      </c>
      <c r="M945" s="4">
        <f>IF(I945="Secured",(E945*(VLOOKUP(F945,'Background data'!B$8:H$18,5,FALSE))*(365.25*1*10^-6)),0)</f>
        <v>0.15532256249999998</v>
      </c>
    </row>
    <row r="946" spans="1:13" x14ac:dyDescent="0.3">
      <c r="A946" s="2" t="s">
        <v>1015</v>
      </c>
      <c r="B946" s="2" t="s">
        <v>244</v>
      </c>
      <c r="C946" s="3">
        <v>45446</v>
      </c>
      <c r="D946" s="2" t="s">
        <v>5</v>
      </c>
      <c r="E946" s="2">
        <f>VLOOKUP(D946,'Background data'!B$2:E$5,4,FALSE)</f>
        <v>64.8</v>
      </c>
      <c r="F946" s="2" t="s">
        <v>11</v>
      </c>
      <c r="G946" s="10">
        <v>45770</v>
      </c>
      <c r="H946" s="2" t="s">
        <v>390</v>
      </c>
      <c r="I946" s="2" t="str">
        <f t="shared" si="23"/>
        <v>Secured</v>
      </c>
      <c r="J946" s="4">
        <f>IF($I946="Secured",(E946*(VLOOKUP(F946,'Background data'!B$8:D$18,2,FALSE))*(365.25*1*10^-6)),0)</f>
        <v>1.0650689999999999E-2</v>
      </c>
      <c r="K946" s="4">
        <f>IF($I946="Secured",(E946*(VLOOKUP(F946,'Background data'!B$8:D$18,3,FALSE))*(365.25*1*10^-6)),0)</f>
        <v>0.11834099999999999</v>
      </c>
      <c r="L946" s="4">
        <f>IF(I946="Secured",(E946*(VLOOKUP(F946,'Background data'!B$8:G$18,4,FALSE))*(365.25*1*10^-6)),0)</f>
        <v>5.3253449999999996E-3</v>
      </c>
      <c r="M946" s="4">
        <f>IF(I946="Secured",(E946*(VLOOKUP(F946,'Background data'!B$8:H$18,5,FALSE))*(365.25*1*10^-6)),0)</f>
        <v>0.21301379999999995</v>
      </c>
    </row>
    <row r="947" spans="1:13" x14ac:dyDescent="0.3">
      <c r="A947" s="2" t="s">
        <v>1518</v>
      </c>
      <c r="B947" s="2" t="s">
        <v>244</v>
      </c>
      <c r="C947" s="3">
        <v>45443</v>
      </c>
      <c r="D947" s="2" t="s">
        <v>5</v>
      </c>
      <c r="E947" s="2">
        <f>VLOOKUP(D947,'Background data'!B$2:E$5,4,FALSE)</f>
        <v>64.8</v>
      </c>
      <c r="F947" s="2" t="s">
        <v>11</v>
      </c>
      <c r="G947" s="10">
        <v>45770</v>
      </c>
      <c r="H947" s="2" t="s">
        <v>390</v>
      </c>
      <c r="I947" s="2" t="str">
        <f t="shared" si="23"/>
        <v>Secured</v>
      </c>
      <c r="J947" s="4">
        <f>IF($I947="Secured",(E947*(VLOOKUP(F947,'Background data'!B$8:D$18,2,FALSE))*(365.25*1*10^-6)),0)</f>
        <v>1.0650689999999999E-2</v>
      </c>
      <c r="K947" s="4">
        <f>IF($I947="Secured",(E947*(VLOOKUP(F947,'Background data'!B$8:D$18,3,FALSE))*(365.25*1*10^-6)),0)</f>
        <v>0.11834099999999999</v>
      </c>
      <c r="L947" s="4">
        <f>IF(I947="Secured",(E947*(VLOOKUP(F947,'Background data'!B$8:G$18,4,FALSE))*(365.25*1*10^-6)),0)</f>
        <v>5.3253449999999996E-3</v>
      </c>
      <c r="M947" s="4">
        <f>IF(I947="Secured",(E947*(VLOOKUP(F947,'Background data'!B$8:H$18,5,FALSE))*(365.25*1*10^-6)),0)</f>
        <v>0.21301379999999995</v>
      </c>
    </row>
    <row r="948" spans="1:13" x14ac:dyDescent="0.3">
      <c r="A948" s="2" t="s">
        <v>1016</v>
      </c>
      <c r="B948" s="2" t="s">
        <v>244</v>
      </c>
      <c r="C948" s="3">
        <v>45446</v>
      </c>
      <c r="D948" s="2" t="s">
        <v>5</v>
      </c>
      <c r="E948" s="2">
        <f>VLOOKUP(D948,'Background data'!B$2:E$5,4,FALSE)</f>
        <v>64.8</v>
      </c>
      <c r="F948" s="2" t="s">
        <v>11</v>
      </c>
      <c r="G948" s="10">
        <v>45770</v>
      </c>
      <c r="H948" s="2" t="s">
        <v>390</v>
      </c>
      <c r="I948" s="2" t="str">
        <f t="shared" si="23"/>
        <v>Secured</v>
      </c>
      <c r="J948" s="4">
        <f>IF($I948="Secured",(E948*(VLOOKUP(F948,'Background data'!B$8:D$18,2,FALSE))*(365.25*1*10^-6)),0)</f>
        <v>1.0650689999999999E-2</v>
      </c>
      <c r="K948" s="4">
        <f>IF($I948="Secured",(E948*(VLOOKUP(F948,'Background data'!B$8:D$18,3,FALSE))*(365.25*1*10^-6)),0)</f>
        <v>0.11834099999999999</v>
      </c>
      <c r="L948" s="4">
        <f>IF(I948="Secured",(E948*(VLOOKUP(F948,'Background data'!B$8:G$18,4,FALSE))*(365.25*1*10^-6)),0)</f>
        <v>5.3253449999999996E-3</v>
      </c>
      <c r="M948" s="4">
        <f>IF(I948="Secured",(E948*(VLOOKUP(F948,'Background data'!B$8:H$18,5,FALSE))*(365.25*1*10^-6)),0)</f>
        <v>0.21301379999999995</v>
      </c>
    </row>
    <row r="949" spans="1:13" x14ac:dyDescent="0.3">
      <c r="A949" s="2" t="s">
        <v>1519</v>
      </c>
      <c r="B949" s="2" t="s">
        <v>244</v>
      </c>
      <c r="C949" s="3">
        <v>45435</v>
      </c>
      <c r="D949" s="2" t="s">
        <v>5</v>
      </c>
      <c r="E949" s="2">
        <f>VLOOKUP(D949,'Background data'!B$2:E$5,4,FALSE)</f>
        <v>64.8</v>
      </c>
      <c r="F949" s="2" t="s">
        <v>11</v>
      </c>
      <c r="G949" s="10">
        <v>45770</v>
      </c>
      <c r="H949" s="2" t="s">
        <v>390</v>
      </c>
      <c r="I949" s="2" t="str">
        <f t="shared" si="23"/>
        <v>Secured</v>
      </c>
      <c r="J949" s="4">
        <f>IF($I949="Secured",(E949*(VLOOKUP(F949,'Background data'!B$8:D$18,2,FALSE))*(365.25*1*10^-6)),0)</f>
        <v>1.0650689999999999E-2</v>
      </c>
      <c r="K949" s="4">
        <f>IF($I949="Secured",(E949*(VLOOKUP(F949,'Background data'!B$8:D$18,3,FALSE))*(365.25*1*10^-6)),0)</f>
        <v>0.11834099999999999</v>
      </c>
      <c r="L949" s="4">
        <f>IF(I949="Secured",(E949*(VLOOKUP(F949,'Background data'!B$8:G$18,4,FALSE))*(365.25*1*10^-6)),0)</f>
        <v>5.3253449999999996E-3</v>
      </c>
      <c r="M949" s="4">
        <f>IF(I949="Secured",(E949*(VLOOKUP(F949,'Background data'!B$8:H$18,5,FALSE))*(365.25*1*10^-6)),0)</f>
        <v>0.21301379999999995</v>
      </c>
    </row>
    <row r="950" spans="1:13" x14ac:dyDescent="0.3">
      <c r="A950" s="2" t="s">
        <v>1520</v>
      </c>
      <c r="B950" s="2" t="s">
        <v>244</v>
      </c>
      <c r="C950" s="3">
        <v>45443</v>
      </c>
      <c r="D950" s="2" t="s">
        <v>5</v>
      </c>
      <c r="E950" s="2">
        <f>VLOOKUP(D950,'Background data'!B$2:E$5,4,FALSE)</f>
        <v>64.8</v>
      </c>
      <c r="F950" s="2" t="s">
        <v>11</v>
      </c>
      <c r="G950" s="10">
        <v>45770</v>
      </c>
      <c r="H950" s="2" t="s">
        <v>390</v>
      </c>
      <c r="I950" s="2" t="str">
        <f t="shared" si="23"/>
        <v>Secured</v>
      </c>
      <c r="J950" s="4">
        <f>IF($I950="Secured",(E950*(VLOOKUP(F950,'Background data'!B$8:D$18,2,FALSE))*(365.25*1*10^-6)),0)</f>
        <v>1.0650689999999999E-2</v>
      </c>
      <c r="K950" s="4">
        <f>IF($I950="Secured",(E950*(VLOOKUP(F950,'Background data'!B$8:D$18,3,FALSE))*(365.25*1*10^-6)),0)</f>
        <v>0.11834099999999999</v>
      </c>
      <c r="L950" s="4">
        <f>IF(I950="Secured",(E950*(VLOOKUP(F950,'Background data'!B$8:G$18,4,FALSE))*(365.25*1*10^-6)),0)</f>
        <v>5.3253449999999996E-3</v>
      </c>
      <c r="M950" s="4">
        <f>IF(I950="Secured",(E950*(VLOOKUP(F950,'Background data'!B$8:H$18,5,FALSE))*(365.25*1*10^-6)),0)</f>
        <v>0.21301379999999995</v>
      </c>
    </row>
    <row r="951" spans="1:13" x14ac:dyDescent="0.3">
      <c r="A951" s="2" t="s">
        <v>1521</v>
      </c>
      <c r="B951" s="2" t="s">
        <v>244</v>
      </c>
      <c r="C951" s="17">
        <v>45454</v>
      </c>
      <c r="D951" s="2" t="s">
        <v>5</v>
      </c>
      <c r="E951" s="2">
        <f>VLOOKUP(D951,'Background data'!B$2:E$5,4,FALSE)</f>
        <v>64.8</v>
      </c>
      <c r="F951" s="2" t="s">
        <v>11</v>
      </c>
      <c r="G951" s="10">
        <v>45770</v>
      </c>
      <c r="H951" s="2" t="s">
        <v>390</v>
      </c>
      <c r="I951" s="2" t="str">
        <f t="shared" si="23"/>
        <v>Secured</v>
      </c>
      <c r="J951" s="4">
        <f>IF($I951="Secured",(E951*(VLOOKUP(F951,'Background data'!B$8:D$18,2,FALSE))*(365.25*1*10^-6)),0)</f>
        <v>1.0650689999999999E-2</v>
      </c>
      <c r="K951" s="4">
        <f>IF($I951="Secured",(E951*(VLOOKUP(F951,'Background data'!B$8:D$18,3,FALSE))*(365.25*1*10^-6)),0)</f>
        <v>0.11834099999999999</v>
      </c>
      <c r="L951" s="4">
        <f>IF(I951="Secured",(E951*(VLOOKUP(F951,'Background data'!B$8:G$18,4,FALSE))*(365.25*1*10^-6)),0)</f>
        <v>5.3253449999999996E-3</v>
      </c>
      <c r="M951" s="4">
        <f>IF(I951="Secured",(E951*(VLOOKUP(F951,'Background data'!B$8:H$18,5,FALSE))*(365.25*1*10^-6)),0)</f>
        <v>0.21301379999999995</v>
      </c>
    </row>
    <row r="952" spans="1:13" x14ac:dyDescent="0.3">
      <c r="A952" s="2" t="s">
        <v>1017</v>
      </c>
      <c r="B952" s="2" t="s">
        <v>244</v>
      </c>
      <c r="C952" s="3">
        <v>45421</v>
      </c>
      <c r="D952" s="2" t="s">
        <v>5</v>
      </c>
      <c r="E952" s="2">
        <f>VLOOKUP(D952,'Background data'!B$2:E$5,4,FALSE)</f>
        <v>64.8</v>
      </c>
      <c r="F952" s="2" t="s">
        <v>11</v>
      </c>
      <c r="G952" s="10">
        <v>45770</v>
      </c>
      <c r="H952" s="2" t="s">
        <v>390</v>
      </c>
      <c r="I952" s="2" t="str">
        <f t="shared" si="23"/>
        <v>Secured</v>
      </c>
      <c r="J952" s="4">
        <f>IF($I952="Secured",(E952*(VLOOKUP(F952,'Background data'!B$8:D$18,2,FALSE))*(365.25*1*10^-6)),0)</f>
        <v>1.0650689999999999E-2</v>
      </c>
      <c r="K952" s="4">
        <f>IF($I952="Secured",(E952*(VLOOKUP(F952,'Background data'!B$8:D$18,3,FALSE))*(365.25*1*10^-6)),0)</f>
        <v>0.11834099999999999</v>
      </c>
      <c r="L952" s="4">
        <f>IF(I952="Secured",(E952*(VLOOKUP(F952,'Background data'!B$8:G$18,4,FALSE))*(365.25*1*10^-6)),0)</f>
        <v>5.3253449999999996E-3</v>
      </c>
      <c r="M952" s="4">
        <f>IF(I952="Secured",(E952*(VLOOKUP(F952,'Background data'!B$8:H$18,5,FALSE))*(365.25*1*10^-6)),0)</f>
        <v>0.21301379999999995</v>
      </c>
    </row>
    <row r="953" spans="1:13" x14ac:dyDescent="0.3">
      <c r="A953" s="2" t="s">
        <v>1522</v>
      </c>
      <c r="B953" s="2" t="s">
        <v>244</v>
      </c>
      <c r="C953" s="3">
        <v>45443</v>
      </c>
      <c r="D953" s="2" t="s">
        <v>5</v>
      </c>
      <c r="E953" s="2">
        <f>VLOOKUP(D953,'Background data'!B$2:E$5,4,FALSE)</f>
        <v>64.8</v>
      </c>
      <c r="F953" s="2" t="s">
        <v>11</v>
      </c>
      <c r="G953" s="10">
        <v>45770</v>
      </c>
      <c r="H953" s="2" t="s">
        <v>390</v>
      </c>
      <c r="I953" s="2" t="str">
        <f t="shared" si="23"/>
        <v>Secured</v>
      </c>
      <c r="J953" s="4">
        <f>IF($I953="Secured",(E953*(VLOOKUP(F953,'Background data'!B$8:D$18,2,FALSE))*(365.25*1*10^-6)),0)</f>
        <v>1.0650689999999999E-2</v>
      </c>
      <c r="K953" s="4">
        <f>IF($I953="Secured",(E953*(VLOOKUP(F953,'Background data'!B$8:D$18,3,FALSE))*(365.25*1*10^-6)),0)</f>
        <v>0.11834099999999999</v>
      </c>
      <c r="L953" s="4">
        <f>IF(I953="Secured",(E953*(VLOOKUP(F953,'Background data'!B$8:G$18,4,FALSE))*(365.25*1*10^-6)),0)</f>
        <v>5.3253449999999996E-3</v>
      </c>
      <c r="M953" s="4">
        <f>IF(I953="Secured",(E953*(VLOOKUP(F953,'Background data'!B$8:H$18,5,FALSE))*(365.25*1*10^-6)),0)</f>
        <v>0.21301379999999995</v>
      </c>
    </row>
    <row r="954" spans="1:13" x14ac:dyDescent="0.3">
      <c r="A954" s="2" t="s">
        <v>1523</v>
      </c>
      <c r="B954" s="2" t="s">
        <v>244</v>
      </c>
      <c r="C954" s="3">
        <v>45433</v>
      </c>
      <c r="D954" s="2" t="s">
        <v>5</v>
      </c>
      <c r="E954" s="2">
        <f>VLOOKUP(D954,'Background data'!B$2:E$5,4,FALSE)</f>
        <v>64.8</v>
      </c>
      <c r="F954" s="2" t="s">
        <v>11</v>
      </c>
      <c r="G954" s="10">
        <v>45770</v>
      </c>
      <c r="H954" s="2" t="s">
        <v>390</v>
      </c>
      <c r="I954" s="2" t="str">
        <f t="shared" si="23"/>
        <v>Secured</v>
      </c>
      <c r="J954" s="4">
        <f>IF($I954="Secured",(E954*(VLOOKUP(F954,'Background data'!B$8:D$18,2,FALSE))*(365.25*1*10^-6)),0)</f>
        <v>1.0650689999999999E-2</v>
      </c>
      <c r="K954" s="4">
        <f>IF($I954="Secured",(E954*(VLOOKUP(F954,'Background data'!B$8:D$18,3,FALSE))*(365.25*1*10^-6)),0)</f>
        <v>0.11834099999999999</v>
      </c>
      <c r="L954" s="4">
        <f>IF(I954="Secured",(E954*(VLOOKUP(F954,'Background data'!B$8:G$18,4,FALSE))*(365.25*1*10^-6)),0)</f>
        <v>5.3253449999999996E-3</v>
      </c>
      <c r="M954" s="4">
        <f>IF(I954="Secured",(E954*(VLOOKUP(F954,'Background data'!B$8:H$18,5,FALSE))*(365.25*1*10^-6)),0)</f>
        <v>0.21301379999999995</v>
      </c>
    </row>
    <row r="955" spans="1:13" x14ac:dyDescent="0.3">
      <c r="A955" s="2" t="s">
        <v>1524</v>
      </c>
      <c r="B955" s="2" t="s">
        <v>244</v>
      </c>
      <c r="C955" s="17">
        <v>45489</v>
      </c>
      <c r="D955" s="2" t="s">
        <v>4</v>
      </c>
      <c r="E955" s="2">
        <f>VLOOKUP(D955,'Background data'!B$2:E$5,4,FALSE)</f>
        <v>47.25</v>
      </c>
      <c r="F955" s="2" t="s">
        <v>11</v>
      </c>
      <c r="G955" s="10">
        <v>45770</v>
      </c>
      <c r="H955" s="2" t="s">
        <v>405</v>
      </c>
      <c r="I955" s="2" t="str">
        <f t="shared" si="23"/>
        <v>Secured</v>
      </c>
      <c r="J955" s="4">
        <f>IF($I955="Secured",(E955*(VLOOKUP(F955,'Background data'!B$8:D$18,2,FALSE))*(365.25*1*10^-6)),0)</f>
        <v>7.7661281249999988E-3</v>
      </c>
      <c r="K955" s="4">
        <f>IF($I955="Secured",(E955*(VLOOKUP(F955,'Background data'!B$8:D$18,3,FALSE))*(365.25*1*10^-6)),0)</f>
        <v>8.6290312499999994E-2</v>
      </c>
      <c r="L955" s="4">
        <f>IF(I955="Secured",(E955*(VLOOKUP(F955,'Background data'!B$8:G$18,4,FALSE))*(365.25*1*10^-6)),0)</f>
        <v>3.8830640624999994E-3</v>
      </c>
      <c r="M955" s="4">
        <f>IF(I955="Secured",(E955*(VLOOKUP(F955,'Background data'!B$8:H$18,5,FALSE))*(365.25*1*10^-6)),0)</f>
        <v>0.15532256249999998</v>
      </c>
    </row>
    <row r="956" spans="1:13" x14ac:dyDescent="0.3">
      <c r="A956" s="2" t="s">
        <v>1525</v>
      </c>
      <c r="B956" s="2" t="s">
        <v>244</v>
      </c>
      <c r="C956" s="3">
        <v>45433</v>
      </c>
      <c r="D956" s="2" t="s">
        <v>4</v>
      </c>
      <c r="E956" s="2">
        <f>VLOOKUP(D956,'Background data'!B$2:E$5,4,FALSE)</f>
        <v>47.25</v>
      </c>
      <c r="F956" s="2" t="s">
        <v>11</v>
      </c>
      <c r="G956" s="10">
        <v>45770</v>
      </c>
      <c r="H956" s="2" t="s">
        <v>405</v>
      </c>
      <c r="I956" s="2" t="str">
        <f t="shared" si="23"/>
        <v>Secured</v>
      </c>
      <c r="J956" s="4">
        <f>IF($I956="Secured",(E956*(VLOOKUP(F956,'Background data'!B$8:D$18,2,FALSE))*(365.25*1*10^-6)),0)</f>
        <v>7.7661281249999988E-3</v>
      </c>
      <c r="K956" s="4">
        <f>IF($I956="Secured",(E956*(VLOOKUP(F956,'Background data'!B$8:D$18,3,FALSE))*(365.25*1*10^-6)),0)</f>
        <v>8.6290312499999994E-2</v>
      </c>
      <c r="L956" s="4">
        <f>IF(I956="Secured",(E956*(VLOOKUP(F956,'Background data'!B$8:G$18,4,FALSE))*(365.25*1*10^-6)),0)</f>
        <v>3.8830640624999994E-3</v>
      </c>
      <c r="M956" s="4">
        <f>IF(I956="Secured",(E956*(VLOOKUP(F956,'Background data'!B$8:H$18,5,FALSE))*(365.25*1*10^-6)),0)</f>
        <v>0.15532256249999998</v>
      </c>
    </row>
    <row r="957" spans="1:13" x14ac:dyDescent="0.3">
      <c r="A957" s="2" t="s">
        <v>1526</v>
      </c>
      <c r="B957" s="2" t="s">
        <v>244</v>
      </c>
      <c r="C957" s="3">
        <v>45443</v>
      </c>
      <c r="D957" s="2" t="s">
        <v>4</v>
      </c>
      <c r="E957" s="2">
        <f>VLOOKUP(D957,'Background data'!B$2:E$5,4,FALSE)</f>
        <v>47.25</v>
      </c>
      <c r="F957" s="2" t="s">
        <v>11</v>
      </c>
      <c r="G957" s="10">
        <v>45770</v>
      </c>
      <c r="H957" s="2" t="s">
        <v>405</v>
      </c>
      <c r="I957" s="2" t="str">
        <f t="shared" si="23"/>
        <v>Secured</v>
      </c>
      <c r="J957" s="4">
        <f>IF($I957="Secured",(E957*(VLOOKUP(F957,'Background data'!B$8:D$18,2,FALSE))*(365.25*1*10^-6)),0)</f>
        <v>7.7661281249999988E-3</v>
      </c>
      <c r="K957" s="4">
        <f>IF($I957="Secured",(E957*(VLOOKUP(F957,'Background data'!B$8:D$18,3,FALSE))*(365.25*1*10^-6)),0)</f>
        <v>8.6290312499999994E-2</v>
      </c>
      <c r="L957" s="4">
        <f>IF(I957="Secured",(E957*(VLOOKUP(F957,'Background data'!B$8:G$18,4,FALSE))*(365.25*1*10^-6)),0)</f>
        <v>3.8830640624999994E-3</v>
      </c>
      <c r="M957" s="4">
        <f>IF(I957="Secured",(E957*(VLOOKUP(F957,'Background data'!B$8:H$18,5,FALSE))*(365.25*1*10^-6)),0)</f>
        <v>0.15532256249999998</v>
      </c>
    </row>
    <row r="958" spans="1:13" x14ac:dyDescent="0.3">
      <c r="A958" s="2" t="s">
        <v>1527</v>
      </c>
      <c r="B958" s="2" t="s">
        <v>244</v>
      </c>
      <c r="C958" s="3">
        <v>45433</v>
      </c>
      <c r="D958" s="2" t="s">
        <v>4</v>
      </c>
      <c r="E958" s="2">
        <f>VLOOKUP(D958,'Background data'!B$2:E$5,4,FALSE)</f>
        <v>47.25</v>
      </c>
      <c r="F958" s="2" t="s">
        <v>11</v>
      </c>
      <c r="G958" s="10">
        <v>45770</v>
      </c>
      <c r="H958" s="2" t="s">
        <v>405</v>
      </c>
      <c r="I958" s="2" t="str">
        <f t="shared" si="23"/>
        <v>Secured</v>
      </c>
      <c r="J958" s="4">
        <f>IF($I958="Secured",(E958*(VLOOKUP(F958,'Background data'!B$8:D$18,2,FALSE))*(365.25*1*10^-6)),0)</f>
        <v>7.7661281249999988E-3</v>
      </c>
      <c r="K958" s="4">
        <f>IF($I958="Secured",(E958*(VLOOKUP(F958,'Background data'!B$8:D$18,3,FALSE))*(365.25*1*10^-6)),0)</f>
        <v>8.6290312499999994E-2</v>
      </c>
      <c r="L958" s="4">
        <f>IF(I958="Secured",(E958*(VLOOKUP(F958,'Background data'!B$8:G$18,4,FALSE))*(365.25*1*10^-6)),0)</f>
        <v>3.8830640624999994E-3</v>
      </c>
      <c r="M958" s="4">
        <f>IF(I958="Secured",(E958*(VLOOKUP(F958,'Background data'!B$8:H$18,5,FALSE))*(365.25*1*10^-6)),0)</f>
        <v>0.15532256249999998</v>
      </c>
    </row>
    <row r="959" spans="1:13" x14ac:dyDescent="0.3">
      <c r="A959" s="2" t="s">
        <v>1528</v>
      </c>
      <c r="B959" s="2" t="s">
        <v>245</v>
      </c>
      <c r="C959" s="17">
        <v>45454</v>
      </c>
      <c r="D959" s="2" t="s">
        <v>5</v>
      </c>
      <c r="E959" s="2">
        <f>VLOOKUP(D959,'Background data'!B$2:E$5,4,FALSE)</f>
        <v>64.8</v>
      </c>
      <c r="F959" s="2" t="s">
        <v>11</v>
      </c>
      <c r="G959" s="10">
        <v>45770</v>
      </c>
      <c r="H959" s="2" t="s">
        <v>390</v>
      </c>
      <c r="I959" s="2" t="str">
        <f t="shared" si="23"/>
        <v>Secured</v>
      </c>
      <c r="J959" s="4">
        <f>IF($I959="Secured",(E959*(VLOOKUP(F959,'Background data'!B$8:D$18,2,FALSE))*(365.25*1*10^-6)),0)</f>
        <v>1.0650689999999999E-2</v>
      </c>
      <c r="K959" s="4">
        <f>IF($I959="Secured",(E959*(VLOOKUP(F959,'Background data'!B$8:D$18,3,FALSE))*(365.25*1*10^-6)),0)</f>
        <v>0.11834099999999999</v>
      </c>
      <c r="L959" s="4">
        <f>IF(I959="Secured",(E959*(VLOOKUP(F959,'Background data'!B$8:G$18,4,FALSE))*(365.25*1*10^-6)),0)</f>
        <v>5.3253449999999996E-3</v>
      </c>
      <c r="M959" s="4">
        <f>IF(I959="Secured",(E959*(VLOOKUP(F959,'Background data'!B$8:H$18,5,FALSE))*(365.25*1*10^-6)),0)</f>
        <v>0.21301379999999995</v>
      </c>
    </row>
    <row r="960" spans="1:13" x14ac:dyDescent="0.3">
      <c r="A960" s="2" t="s">
        <v>1529</v>
      </c>
      <c r="B960" s="2" t="s">
        <v>245</v>
      </c>
      <c r="C960" s="3">
        <v>45443</v>
      </c>
      <c r="D960" s="2" t="s">
        <v>5</v>
      </c>
      <c r="E960" s="2">
        <f>VLOOKUP(D960,'Background data'!B$2:E$5,4,FALSE)</f>
        <v>64.8</v>
      </c>
      <c r="F960" s="2" t="s">
        <v>11</v>
      </c>
      <c r="G960" s="10">
        <v>45770</v>
      </c>
      <c r="H960" s="2" t="s">
        <v>390</v>
      </c>
      <c r="I960" s="2" t="str">
        <f t="shared" si="23"/>
        <v>Secured</v>
      </c>
      <c r="J960" s="4">
        <f>IF($I960="Secured",(E960*(VLOOKUP(F960,'Background data'!B$8:D$18,2,FALSE))*(365.25*1*10^-6)),0)</f>
        <v>1.0650689999999999E-2</v>
      </c>
      <c r="K960" s="4">
        <f>IF($I960="Secured",(E960*(VLOOKUP(F960,'Background data'!B$8:D$18,3,FALSE))*(365.25*1*10^-6)),0)</f>
        <v>0.11834099999999999</v>
      </c>
      <c r="L960" s="4">
        <f>IF(I960="Secured",(E960*(VLOOKUP(F960,'Background data'!B$8:G$18,4,FALSE))*(365.25*1*10^-6)),0)</f>
        <v>5.3253449999999996E-3</v>
      </c>
      <c r="M960" s="4">
        <f>IF(I960="Secured",(E960*(VLOOKUP(F960,'Background data'!B$8:H$18,5,FALSE))*(365.25*1*10^-6)),0)</f>
        <v>0.21301379999999995</v>
      </c>
    </row>
    <row r="961" spans="1:13" x14ac:dyDescent="0.3">
      <c r="A961" s="2" t="s">
        <v>1530</v>
      </c>
      <c r="B961" s="2" t="s">
        <v>245</v>
      </c>
      <c r="C961" s="17">
        <v>45455</v>
      </c>
      <c r="D961" s="2" t="s">
        <v>5</v>
      </c>
      <c r="E961" s="2">
        <f>VLOOKUP(D961,'Background data'!B$2:E$5,4,FALSE)</f>
        <v>64.8</v>
      </c>
      <c r="F961" s="2" t="s">
        <v>11</v>
      </c>
      <c r="G961" s="10">
        <v>45770</v>
      </c>
      <c r="H961" s="2" t="s">
        <v>390</v>
      </c>
      <c r="I961" s="2" t="str">
        <f t="shared" si="23"/>
        <v>Secured</v>
      </c>
      <c r="J961" s="4">
        <f>IF($I961="Secured",(E961*(VLOOKUP(F961,'Background data'!B$8:D$18,2,FALSE))*(365.25*1*10^-6)),0)</f>
        <v>1.0650689999999999E-2</v>
      </c>
      <c r="K961" s="4">
        <f>IF($I961="Secured",(E961*(VLOOKUP(F961,'Background data'!B$8:D$18,3,FALSE))*(365.25*1*10^-6)),0)</f>
        <v>0.11834099999999999</v>
      </c>
      <c r="L961" s="4">
        <f>IF(I961="Secured",(E961*(VLOOKUP(F961,'Background data'!B$8:G$18,4,FALSE))*(365.25*1*10^-6)),0)</f>
        <v>5.3253449999999996E-3</v>
      </c>
      <c r="M961" s="4">
        <f>IF(I961="Secured",(E961*(VLOOKUP(F961,'Background data'!B$8:H$18,5,FALSE))*(365.25*1*10^-6)),0)</f>
        <v>0.21301379999999995</v>
      </c>
    </row>
    <row r="962" spans="1:13" x14ac:dyDescent="0.3">
      <c r="A962" s="2" t="s">
        <v>1531</v>
      </c>
      <c r="B962" s="2" t="s">
        <v>245</v>
      </c>
      <c r="C962" s="3">
        <v>45440</v>
      </c>
      <c r="D962" s="2" t="s">
        <v>5</v>
      </c>
      <c r="E962" s="2">
        <f>VLOOKUP(D962,'Background data'!B$2:E$5,4,FALSE)</f>
        <v>64.8</v>
      </c>
      <c r="F962" s="2" t="s">
        <v>11</v>
      </c>
      <c r="G962" s="10">
        <v>45770</v>
      </c>
      <c r="H962" s="2" t="s">
        <v>390</v>
      </c>
      <c r="I962" s="2" t="str">
        <f t="shared" si="23"/>
        <v>Secured</v>
      </c>
      <c r="J962" s="4">
        <f>IF($I962="Secured",(E962*(VLOOKUP(F962,'Background data'!B$8:D$18,2,FALSE))*(365.25*1*10^-6)),0)</f>
        <v>1.0650689999999999E-2</v>
      </c>
      <c r="K962" s="4">
        <f>IF($I962="Secured",(E962*(VLOOKUP(F962,'Background data'!B$8:D$18,3,FALSE))*(365.25*1*10^-6)),0)</f>
        <v>0.11834099999999999</v>
      </c>
      <c r="L962" s="4">
        <f>IF(I962="Secured",(E962*(VLOOKUP(F962,'Background data'!B$8:G$18,4,FALSE))*(365.25*1*10^-6)),0)</f>
        <v>5.3253449999999996E-3</v>
      </c>
      <c r="M962" s="4">
        <f>IF(I962="Secured",(E962*(VLOOKUP(F962,'Background data'!B$8:H$18,5,FALSE))*(365.25*1*10^-6)),0)</f>
        <v>0.21301379999999995</v>
      </c>
    </row>
    <row r="963" spans="1:13" x14ac:dyDescent="0.3">
      <c r="A963" s="2" t="s">
        <v>1532</v>
      </c>
      <c r="B963" s="2" t="s">
        <v>245</v>
      </c>
      <c r="C963" s="3">
        <v>45441</v>
      </c>
      <c r="D963" s="2" t="s">
        <v>5</v>
      </c>
      <c r="E963" s="2">
        <f>VLOOKUP(D963,'Background data'!B$2:E$5,4,FALSE)</f>
        <v>64.8</v>
      </c>
      <c r="F963" s="2" t="s">
        <v>11</v>
      </c>
      <c r="G963" s="10">
        <v>45770</v>
      </c>
      <c r="H963" s="2" t="s">
        <v>390</v>
      </c>
      <c r="I963" s="2" t="str">
        <f t="shared" si="23"/>
        <v>Secured</v>
      </c>
      <c r="J963" s="4">
        <f>IF($I963="Secured",(E963*(VLOOKUP(F963,'Background data'!B$8:D$18,2,FALSE))*(365.25*1*10^-6)),0)</f>
        <v>1.0650689999999999E-2</v>
      </c>
      <c r="K963" s="4">
        <f>IF($I963="Secured",(E963*(VLOOKUP(F963,'Background data'!B$8:D$18,3,FALSE))*(365.25*1*10^-6)),0)</f>
        <v>0.11834099999999999</v>
      </c>
      <c r="L963" s="4">
        <f>IF(I963="Secured",(E963*(VLOOKUP(F963,'Background data'!B$8:G$18,4,FALSE))*(365.25*1*10^-6)),0)</f>
        <v>5.3253449999999996E-3</v>
      </c>
      <c r="M963" s="4">
        <f>IF(I963="Secured",(E963*(VLOOKUP(F963,'Background data'!B$8:H$18,5,FALSE))*(365.25*1*10^-6)),0)</f>
        <v>0.21301379999999995</v>
      </c>
    </row>
    <row r="964" spans="1:13" x14ac:dyDescent="0.3">
      <c r="A964" s="2" t="s">
        <v>1533</v>
      </c>
      <c r="B964" s="2" t="s">
        <v>245</v>
      </c>
      <c r="C964" s="3">
        <v>45435</v>
      </c>
      <c r="D964" s="2" t="s">
        <v>5</v>
      </c>
      <c r="E964" s="2">
        <f>VLOOKUP(D964,'Background data'!B$2:E$5,4,FALSE)</f>
        <v>64.8</v>
      </c>
      <c r="F964" s="2" t="s">
        <v>11</v>
      </c>
      <c r="G964" s="10">
        <v>45770</v>
      </c>
      <c r="H964" s="2" t="s">
        <v>390</v>
      </c>
      <c r="I964" s="2" t="str">
        <f t="shared" si="23"/>
        <v>Secured</v>
      </c>
      <c r="J964" s="4">
        <f>IF($I964="Secured",(E964*(VLOOKUP(F964,'Background data'!B$8:D$18,2,FALSE))*(365.25*1*10^-6)),0)</f>
        <v>1.0650689999999999E-2</v>
      </c>
      <c r="K964" s="4">
        <f>IF($I964="Secured",(E964*(VLOOKUP(F964,'Background data'!B$8:D$18,3,FALSE))*(365.25*1*10^-6)),0)</f>
        <v>0.11834099999999999</v>
      </c>
      <c r="L964" s="4">
        <f>IF(I964="Secured",(E964*(VLOOKUP(F964,'Background data'!B$8:G$18,4,FALSE))*(365.25*1*10^-6)),0)</f>
        <v>5.3253449999999996E-3</v>
      </c>
      <c r="M964" s="4">
        <f>IF(I964="Secured",(E964*(VLOOKUP(F964,'Background data'!B$8:H$18,5,FALSE))*(365.25*1*10^-6)),0)</f>
        <v>0.21301379999999995</v>
      </c>
    </row>
    <row r="965" spans="1:13" x14ac:dyDescent="0.3">
      <c r="A965" s="2" t="s">
        <v>1534</v>
      </c>
      <c r="B965" s="2" t="s">
        <v>245</v>
      </c>
      <c r="C965" s="3">
        <v>45442</v>
      </c>
      <c r="D965" s="2" t="s">
        <v>4</v>
      </c>
      <c r="E965" s="2">
        <f>VLOOKUP(D965,'Background data'!B$2:E$5,4,FALSE)</f>
        <v>47.25</v>
      </c>
      <c r="F965" s="2" t="s">
        <v>11</v>
      </c>
      <c r="G965" s="10">
        <v>45770</v>
      </c>
      <c r="H965" s="2" t="s">
        <v>405</v>
      </c>
      <c r="I965" s="2" t="str">
        <f t="shared" si="23"/>
        <v>Secured</v>
      </c>
      <c r="J965" s="4">
        <f>IF($I965="Secured",(E965*(VLOOKUP(F965,'Background data'!B$8:D$18,2,FALSE))*(365.25*1*10^-6)),0)</f>
        <v>7.7661281249999988E-3</v>
      </c>
      <c r="K965" s="4">
        <f>IF($I965="Secured",(E965*(VLOOKUP(F965,'Background data'!B$8:D$18,3,FALSE))*(365.25*1*10^-6)),0)</f>
        <v>8.6290312499999994E-2</v>
      </c>
      <c r="L965" s="4">
        <f>IF(I965="Secured",(E965*(VLOOKUP(F965,'Background data'!B$8:G$18,4,FALSE))*(365.25*1*10^-6)),0)</f>
        <v>3.8830640624999994E-3</v>
      </c>
      <c r="M965" s="4">
        <f>IF(I965="Secured",(E965*(VLOOKUP(F965,'Background data'!B$8:H$18,5,FALSE))*(365.25*1*10^-6)),0)</f>
        <v>0.15532256249999998</v>
      </c>
    </row>
    <row r="966" spans="1:13" x14ac:dyDescent="0.3">
      <c r="A966" s="2" t="s">
        <v>1535</v>
      </c>
      <c r="B966" s="2" t="s">
        <v>245</v>
      </c>
      <c r="C966" s="3">
        <v>45442</v>
      </c>
      <c r="D966" s="2" t="s">
        <v>4</v>
      </c>
      <c r="E966" s="2">
        <f>VLOOKUP(D966,'Background data'!B$2:E$5,4,FALSE)</f>
        <v>47.25</v>
      </c>
      <c r="F966" s="2" t="s">
        <v>11</v>
      </c>
      <c r="G966" s="10">
        <v>45770</v>
      </c>
      <c r="H966" s="2" t="s">
        <v>405</v>
      </c>
      <c r="I966" s="2" t="str">
        <f t="shared" si="23"/>
        <v>Secured</v>
      </c>
      <c r="J966" s="4">
        <f>IF($I966="Secured",(E966*(VLOOKUP(F966,'Background data'!B$8:D$18,2,FALSE))*(365.25*1*10^-6)),0)</f>
        <v>7.7661281249999988E-3</v>
      </c>
      <c r="K966" s="4">
        <f>IF($I966="Secured",(E966*(VLOOKUP(F966,'Background data'!B$8:D$18,3,FALSE))*(365.25*1*10^-6)),0)</f>
        <v>8.6290312499999994E-2</v>
      </c>
      <c r="L966" s="4">
        <f>IF(I966="Secured",(E966*(VLOOKUP(F966,'Background data'!B$8:G$18,4,FALSE))*(365.25*1*10^-6)),0)</f>
        <v>3.8830640624999994E-3</v>
      </c>
      <c r="M966" s="4">
        <f>IF(I966="Secured",(E966*(VLOOKUP(F966,'Background data'!B$8:H$18,5,FALSE))*(365.25*1*10^-6)),0)</f>
        <v>0.15532256249999998</v>
      </c>
    </row>
    <row r="967" spans="1:13" x14ac:dyDescent="0.3">
      <c r="A967" s="2" t="s">
        <v>1536</v>
      </c>
      <c r="B967" s="2" t="s">
        <v>245</v>
      </c>
      <c r="C967" s="17">
        <v>45467</v>
      </c>
      <c r="D967" s="2" t="s">
        <v>4</v>
      </c>
      <c r="E967" s="2">
        <f>VLOOKUP(D967,'Background data'!B$2:E$5,4,FALSE)</f>
        <v>47.25</v>
      </c>
      <c r="F967" s="2" t="s">
        <v>11</v>
      </c>
      <c r="G967" s="10">
        <v>45770</v>
      </c>
      <c r="H967" s="2" t="s">
        <v>405</v>
      </c>
      <c r="I967" s="2" t="str">
        <f t="shared" si="23"/>
        <v>Secured</v>
      </c>
      <c r="J967" s="4">
        <f>IF($I967="Secured",(E967*(VLOOKUP(F967,'Background data'!B$8:D$18,2,FALSE))*(365.25*1*10^-6)),0)</f>
        <v>7.7661281249999988E-3</v>
      </c>
      <c r="K967" s="4">
        <f>IF($I967="Secured",(E967*(VLOOKUP(F967,'Background data'!B$8:D$18,3,FALSE))*(365.25*1*10^-6)),0)</f>
        <v>8.6290312499999994E-2</v>
      </c>
      <c r="L967" s="4">
        <f>IF(I967="Secured",(E967*(VLOOKUP(F967,'Background data'!B$8:G$18,4,FALSE))*(365.25*1*10^-6)),0)</f>
        <v>3.8830640624999994E-3</v>
      </c>
      <c r="M967" s="4">
        <f>IF(I967="Secured",(E967*(VLOOKUP(F967,'Background data'!B$8:H$18,5,FALSE))*(365.25*1*10^-6)),0)</f>
        <v>0.15532256249999998</v>
      </c>
    </row>
    <row r="968" spans="1:13" x14ac:dyDescent="0.3">
      <c r="A968" s="2" t="s">
        <v>1537</v>
      </c>
      <c r="B968" s="2" t="s">
        <v>245</v>
      </c>
      <c r="C968" s="3">
        <v>45436</v>
      </c>
      <c r="D968" s="2" t="s">
        <v>4</v>
      </c>
      <c r="E968" s="2">
        <f>VLOOKUP(D968,'Background data'!B$2:E$5,4,FALSE)</f>
        <v>47.25</v>
      </c>
      <c r="F968" s="2" t="s">
        <v>11</v>
      </c>
      <c r="G968" s="10">
        <v>45770</v>
      </c>
      <c r="H968" s="2" t="s">
        <v>405</v>
      </c>
      <c r="I968" s="2" t="str">
        <f t="shared" si="23"/>
        <v>Secured</v>
      </c>
      <c r="J968" s="4">
        <f>IF($I968="Secured",(E968*(VLOOKUP(F968,'Background data'!B$8:D$18,2,FALSE))*(365.25*1*10^-6)),0)</f>
        <v>7.7661281249999988E-3</v>
      </c>
      <c r="K968" s="4">
        <f>IF($I968="Secured",(E968*(VLOOKUP(F968,'Background data'!B$8:D$18,3,FALSE))*(365.25*1*10^-6)),0)</f>
        <v>8.6290312499999994E-2</v>
      </c>
      <c r="L968" s="4">
        <f>IF(I968="Secured",(E968*(VLOOKUP(F968,'Background data'!B$8:G$18,4,FALSE))*(365.25*1*10^-6)),0)</f>
        <v>3.8830640624999994E-3</v>
      </c>
      <c r="M968" s="4">
        <f>IF(I968="Secured",(E968*(VLOOKUP(F968,'Background data'!B$8:H$18,5,FALSE))*(365.25*1*10^-6)),0)</f>
        <v>0.15532256249999998</v>
      </c>
    </row>
    <row r="969" spans="1:13" x14ac:dyDescent="0.3">
      <c r="A969" s="2" t="s">
        <v>1538</v>
      </c>
      <c r="B969" s="2" t="s">
        <v>245</v>
      </c>
      <c r="C969" s="3">
        <v>45436</v>
      </c>
      <c r="D969" s="2" t="s">
        <v>4</v>
      </c>
      <c r="E969" s="2">
        <f>VLOOKUP(D969,'Background data'!B$2:E$5,4,FALSE)</f>
        <v>47.25</v>
      </c>
      <c r="F969" s="2" t="s">
        <v>11</v>
      </c>
      <c r="G969" s="10">
        <v>45770</v>
      </c>
      <c r="H969" s="2" t="s">
        <v>405</v>
      </c>
      <c r="I969" s="2" t="str">
        <f t="shared" si="23"/>
        <v>Secured</v>
      </c>
      <c r="J969" s="4">
        <f>IF($I969="Secured",(E969*(VLOOKUP(F969,'Background data'!B$8:D$18,2,FALSE))*(365.25*1*10^-6)),0)</f>
        <v>7.7661281249999988E-3</v>
      </c>
      <c r="K969" s="4">
        <f>IF($I969="Secured",(E969*(VLOOKUP(F969,'Background data'!B$8:D$18,3,FALSE))*(365.25*1*10^-6)),0)</f>
        <v>8.6290312499999994E-2</v>
      </c>
      <c r="L969" s="4">
        <f>IF(I969="Secured",(E969*(VLOOKUP(F969,'Background data'!B$8:G$18,4,FALSE))*(365.25*1*10^-6)),0)</f>
        <v>3.8830640624999994E-3</v>
      </c>
      <c r="M969" s="4">
        <f>IF(I969="Secured",(E969*(VLOOKUP(F969,'Background data'!B$8:H$18,5,FALSE))*(365.25*1*10^-6)),0)</f>
        <v>0.15532256249999998</v>
      </c>
    </row>
    <row r="970" spans="1:13" x14ac:dyDescent="0.3">
      <c r="A970" s="2" t="s">
        <v>1539</v>
      </c>
      <c r="B970" s="2" t="s">
        <v>245</v>
      </c>
      <c r="C970" s="17">
        <v>45538</v>
      </c>
      <c r="D970" s="2" t="s">
        <v>4</v>
      </c>
      <c r="E970" s="2">
        <f>VLOOKUP(D970,'Background data'!B$2:E$5,4,FALSE)</f>
        <v>47.25</v>
      </c>
      <c r="F970" s="2" t="s">
        <v>11</v>
      </c>
      <c r="G970" s="10">
        <v>45770</v>
      </c>
      <c r="H970" s="2" t="s">
        <v>405</v>
      </c>
      <c r="I970" s="2" t="str">
        <f t="shared" si="23"/>
        <v>Secured</v>
      </c>
      <c r="J970" s="4">
        <f>IF($I970="Secured",(E970*(VLOOKUP(F970,'Background data'!B$8:D$18,2,FALSE))*(365.25*1*10^-6)),0)</f>
        <v>7.7661281249999988E-3</v>
      </c>
      <c r="K970" s="4">
        <f>IF($I970="Secured",(E970*(VLOOKUP(F970,'Background data'!B$8:D$18,3,FALSE))*(365.25*1*10^-6)),0)</f>
        <v>8.6290312499999994E-2</v>
      </c>
      <c r="L970" s="4">
        <f>IF(I970="Secured",(E970*(VLOOKUP(F970,'Background data'!B$8:G$18,4,FALSE))*(365.25*1*10^-6)),0)</f>
        <v>3.8830640624999994E-3</v>
      </c>
      <c r="M970" s="4">
        <f>IF(I970="Secured",(E970*(VLOOKUP(F970,'Background data'!B$8:H$18,5,FALSE))*(365.25*1*10^-6)),0)</f>
        <v>0.15532256249999998</v>
      </c>
    </row>
    <row r="971" spans="1:13" x14ac:dyDescent="0.3">
      <c r="A971" s="2" t="s">
        <v>1540</v>
      </c>
      <c r="B971" s="2" t="s">
        <v>245</v>
      </c>
      <c r="C971" s="17">
        <v>45455</v>
      </c>
      <c r="D971" s="2" t="s">
        <v>5</v>
      </c>
      <c r="E971" s="2">
        <f>VLOOKUP(D971,'Background data'!B$2:E$5,4,FALSE)</f>
        <v>64.8</v>
      </c>
      <c r="F971" s="2" t="s">
        <v>11</v>
      </c>
      <c r="G971" s="10">
        <v>45770</v>
      </c>
      <c r="H971" s="2" t="s">
        <v>390</v>
      </c>
      <c r="I971" s="2" t="str">
        <f t="shared" si="23"/>
        <v>Secured</v>
      </c>
      <c r="J971" s="4">
        <f>IF($I971="Secured",(E971*(VLOOKUP(F971,'Background data'!B$8:D$18,2,FALSE))*(365.25*1*10^-6)),0)</f>
        <v>1.0650689999999999E-2</v>
      </c>
      <c r="K971" s="4">
        <f>IF($I971="Secured",(E971*(VLOOKUP(F971,'Background data'!B$8:D$18,3,FALSE))*(365.25*1*10^-6)),0)</f>
        <v>0.11834099999999999</v>
      </c>
      <c r="L971" s="4">
        <f>IF(I971="Secured",(E971*(VLOOKUP(F971,'Background data'!B$8:G$18,4,FALSE))*(365.25*1*10^-6)),0)</f>
        <v>5.3253449999999996E-3</v>
      </c>
      <c r="M971" s="4">
        <f>IF(I971="Secured",(E971*(VLOOKUP(F971,'Background data'!B$8:H$18,5,FALSE))*(365.25*1*10^-6)),0)</f>
        <v>0.21301379999999995</v>
      </c>
    </row>
    <row r="972" spans="1:13" x14ac:dyDescent="0.3">
      <c r="A972" s="2" t="s">
        <v>1541</v>
      </c>
      <c r="B972" s="2" t="s">
        <v>245</v>
      </c>
      <c r="C972" s="3">
        <v>45435</v>
      </c>
      <c r="D972" s="2" t="s">
        <v>5</v>
      </c>
      <c r="E972" s="2">
        <f>VLOOKUP(D972,'Background data'!B$2:E$5,4,FALSE)</f>
        <v>64.8</v>
      </c>
      <c r="F972" s="2" t="s">
        <v>11</v>
      </c>
      <c r="G972" s="10">
        <v>45770</v>
      </c>
      <c r="H972" s="2" t="s">
        <v>390</v>
      </c>
      <c r="I972" s="2" t="str">
        <f t="shared" si="23"/>
        <v>Secured</v>
      </c>
      <c r="J972" s="4">
        <f>IF($I972="Secured",(E972*(VLOOKUP(F972,'Background data'!B$8:D$18,2,FALSE))*(365.25*1*10^-6)),0)</f>
        <v>1.0650689999999999E-2</v>
      </c>
      <c r="K972" s="4">
        <f>IF($I972="Secured",(E972*(VLOOKUP(F972,'Background data'!B$8:D$18,3,FALSE))*(365.25*1*10^-6)),0)</f>
        <v>0.11834099999999999</v>
      </c>
      <c r="L972" s="4">
        <f>IF(I972="Secured",(E972*(VLOOKUP(F972,'Background data'!B$8:G$18,4,FALSE))*(365.25*1*10^-6)),0)</f>
        <v>5.3253449999999996E-3</v>
      </c>
      <c r="M972" s="4">
        <f>IF(I972="Secured",(E972*(VLOOKUP(F972,'Background data'!B$8:H$18,5,FALSE))*(365.25*1*10^-6)),0)</f>
        <v>0.21301379999999995</v>
      </c>
    </row>
    <row r="973" spans="1:13" x14ac:dyDescent="0.3">
      <c r="A973" s="2" t="s">
        <v>1542</v>
      </c>
      <c r="B973" s="2" t="s">
        <v>246</v>
      </c>
      <c r="C973" s="3">
        <v>45441</v>
      </c>
      <c r="D973" s="2" t="s">
        <v>5</v>
      </c>
      <c r="E973" s="2">
        <f>VLOOKUP(D973,'Background data'!B$2:E$5,4,FALSE)</f>
        <v>64.8</v>
      </c>
      <c r="F973" s="2" t="s">
        <v>11</v>
      </c>
      <c r="G973" s="10">
        <v>45770</v>
      </c>
      <c r="H973" s="2" t="s">
        <v>390</v>
      </c>
      <c r="I973" s="2" t="str">
        <f t="shared" si="23"/>
        <v>Secured</v>
      </c>
      <c r="J973" s="4">
        <f>IF($I973="Secured",(E973*(VLOOKUP(F973,'Background data'!B$8:D$18,2,FALSE))*(365.25*1*10^-6)),0)</f>
        <v>1.0650689999999999E-2</v>
      </c>
      <c r="K973" s="4">
        <f>IF($I973="Secured",(E973*(VLOOKUP(F973,'Background data'!B$8:D$18,3,FALSE))*(365.25*1*10^-6)),0)</f>
        <v>0.11834099999999999</v>
      </c>
      <c r="L973" s="4">
        <f>IF(I973="Secured",(E973*(VLOOKUP(F973,'Background data'!B$8:G$18,4,FALSE))*(365.25*1*10^-6)),0)</f>
        <v>5.3253449999999996E-3</v>
      </c>
      <c r="M973" s="4">
        <f>IF(I973="Secured",(E973*(VLOOKUP(F973,'Background data'!B$8:H$18,5,FALSE))*(365.25*1*10^-6)),0)</f>
        <v>0.21301379999999995</v>
      </c>
    </row>
    <row r="974" spans="1:13" x14ac:dyDescent="0.3">
      <c r="A974" s="2" t="s">
        <v>1543</v>
      </c>
      <c r="B974" s="2" t="s">
        <v>246</v>
      </c>
      <c r="C974" s="3">
        <v>45441</v>
      </c>
      <c r="D974" s="2" t="s">
        <v>5</v>
      </c>
      <c r="E974" s="2">
        <f>VLOOKUP(D974,'Background data'!B$2:E$5,4,FALSE)</f>
        <v>64.8</v>
      </c>
      <c r="F974" s="2" t="s">
        <v>11</v>
      </c>
      <c r="G974" s="10">
        <v>45770</v>
      </c>
      <c r="H974" s="2" t="s">
        <v>390</v>
      </c>
      <c r="I974" s="2" t="str">
        <f t="shared" si="23"/>
        <v>Secured</v>
      </c>
      <c r="J974" s="4">
        <f>IF($I974="Secured",(E974*(VLOOKUP(F974,'Background data'!B$8:D$18,2,FALSE))*(365.25*1*10^-6)),0)</f>
        <v>1.0650689999999999E-2</v>
      </c>
      <c r="K974" s="4">
        <f>IF($I974="Secured",(E974*(VLOOKUP(F974,'Background data'!B$8:D$18,3,FALSE))*(365.25*1*10^-6)),0)</f>
        <v>0.11834099999999999</v>
      </c>
      <c r="L974" s="4">
        <f>IF(I974="Secured",(E974*(VLOOKUP(F974,'Background data'!B$8:G$18,4,FALSE))*(365.25*1*10^-6)),0)</f>
        <v>5.3253449999999996E-3</v>
      </c>
      <c r="M974" s="4">
        <f>IF(I974="Secured",(E974*(VLOOKUP(F974,'Background data'!B$8:H$18,5,FALSE))*(365.25*1*10^-6)),0)</f>
        <v>0.21301379999999995</v>
      </c>
    </row>
    <row r="975" spans="1:13" x14ac:dyDescent="0.3">
      <c r="A975" s="2" t="s">
        <v>1544</v>
      </c>
      <c r="B975" s="2" t="s">
        <v>246</v>
      </c>
      <c r="C975" s="3">
        <v>45441</v>
      </c>
      <c r="D975" s="2" t="s">
        <v>5</v>
      </c>
      <c r="E975" s="2">
        <f>VLOOKUP(D975,'Background data'!B$2:E$5,4,FALSE)</f>
        <v>64.8</v>
      </c>
      <c r="F975" s="2" t="s">
        <v>11</v>
      </c>
      <c r="G975" s="10">
        <v>45770</v>
      </c>
      <c r="H975" s="2" t="s">
        <v>390</v>
      </c>
      <c r="I975" s="2" t="str">
        <f t="shared" si="23"/>
        <v>Secured</v>
      </c>
      <c r="J975" s="4">
        <f>IF($I975="Secured",(E975*(VLOOKUP(F975,'Background data'!B$8:D$18,2,FALSE))*(365.25*1*10^-6)),0)</f>
        <v>1.0650689999999999E-2</v>
      </c>
      <c r="K975" s="4">
        <f>IF($I975="Secured",(E975*(VLOOKUP(F975,'Background data'!B$8:D$18,3,FALSE))*(365.25*1*10^-6)),0)</f>
        <v>0.11834099999999999</v>
      </c>
      <c r="L975" s="4">
        <f>IF(I975="Secured",(E975*(VLOOKUP(F975,'Background data'!B$8:G$18,4,FALSE))*(365.25*1*10^-6)),0)</f>
        <v>5.3253449999999996E-3</v>
      </c>
      <c r="M975" s="4">
        <f>IF(I975="Secured",(E975*(VLOOKUP(F975,'Background data'!B$8:H$18,5,FALSE))*(365.25*1*10^-6)),0)</f>
        <v>0.21301379999999995</v>
      </c>
    </row>
    <row r="976" spans="1:13" x14ac:dyDescent="0.3">
      <c r="A976" s="2" t="s">
        <v>1018</v>
      </c>
      <c r="B976" s="2" t="s">
        <v>246</v>
      </c>
      <c r="C976" s="3">
        <v>45446</v>
      </c>
      <c r="D976" s="2" t="s">
        <v>5</v>
      </c>
      <c r="E976" s="2">
        <f>VLOOKUP(D976,'Background data'!B$2:E$5,4,FALSE)</f>
        <v>64.8</v>
      </c>
      <c r="F976" s="2" t="s">
        <v>11</v>
      </c>
      <c r="G976" s="10">
        <v>45770</v>
      </c>
      <c r="H976" s="2" t="s">
        <v>390</v>
      </c>
      <c r="I976" s="2" t="str">
        <f t="shared" si="23"/>
        <v>Secured</v>
      </c>
      <c r="J976" s="4">
        <f>IF($I976="Secured",(E976*(VLOOKUP(F976,'Background data'!B$8:D$18,2,FALSE))*(365.25*1*10^-6)),0)</f>
        <v>1.0650689999999999E-2</v>
      </c>
      <c r="K976" s="4">
        <f>IF($I976="Secured",(E976*(VLOOKUP(F976,'Background data'!B$8:D$18,3,FALSE))*(365.25*1*10^-6)),0)</f>
        <v>0.11834099999999999</v>
      </c>
      <c r="L976" s="4">
        <f>IF(I976="Secured",(E976*(VLOOKUP(F976,'Background data'!B$8:G$18,4,FALSE))*(365.25*1*10^-6)),0)</f>
        <v>5.3253449999999996E-3</v>
      </c>
      <c r="M976" s="4">
        <f>IF(I976="Secured",(E976*(VLOOKUP(F976,'Background data'!B$8:H$18,5,FALSE))*(365.25*1*10^-6)),0)</f>
        <v>0.21301379999999995</v>
      </c>
    </row>
    <row r="977" spans="1:13" x14ac:dyDescent="0.3">
      <c r="A977" s="2" t="s">
        <v>1545</v>
      </c>
      <c r="B977" s="2" t="s">
        <v>246</v>
      </c>
      <c r="C977" s="3">
        <v>45441</v>
      </c>
      <c r="D977" s="2" t="s">
        <v>5</v>
      </c>
      <c r="E977" s="2">
        <f>VLOOKUP(D977,'Background data'!B$2:E$5,4,FALSE)</f>
        <v>64.8</v>
      </c>
      <c r="F977" s="2" t="s">
        <v>11</v>
      </c>
      <c r="G977" s="10">
        <v>45770</v>
      </c>
      <c r="H977" s="2" t="s">
        <v>390</v>
      </c>
      <c r="I977" s="2" t="str">
        <f t="shared" si="23"/>
        <v>Secured</v>
      </c>
      <c r="J977" s="4">
        <f>IF($I977="Secured",(E977*(VLOOKUP(F977,'Background data'!B$8:D$18,2,FALSE))*(365.25*1*10^-6)),0)</f>
        <v>1.0650689999999999E-2</v>
      </c>
      <c r="K977" s="4">
        <f>IF($I977="Secured",(E977*(VLOOKUP(F977,'Background data'!B$8:D$18,3,FALSE))*(365.25*1*10^-6)),0)</f>
        <v>0.11834099999999999</v>
      </c>
      <c r="L977" s="4">
        <f>IF(I977="Secured",(E977*(VLOOKUP(F977,'Background data'!B$8:G$18,4,FALSE))*(365.25*1*10^-6)),0)</f>
        <v>5.3253449999999996E-3</v>
      </c>
      <c r="M977" s="4">
        <f>IF(I977="Secured",(E977*(VLOOKUP(F977,'Background data'!B$8:H$18,5,FALSE))*(365.25*1*10^-6)),0)</f>
        <v>0.21301379999999995</v>
      </c>
    </row>
    <row r="978" spans="1:13" x14ac:dyDescent="0.3">
      <c r="A978" s="2" t="s">
        <v>1546</v>
      </c>
      <c r="B978" s="2" t="s">
        <v>246</v>
      </c>
      <c r="C978" s="3">
        <v>45441</v>
      </c>
      <c r="D978" s="2" t="s">
        <v>5</v>
      </c>
      <c r="E978" s="2">
        <f>VLOOKUP(D978,'Background data'!B$2:E$5,4,FALSE)</f>
        <v>64.8</v>
      </c>
      <c r="F978" s="2" t="s">
        <v>11</v>
      </c>
      <c r="G978" s="10">
        <v>45770</v>
      </c>
      <c r="H978" s="2" t="s">
        <v>390</v>
      </c>
      <c r="I978" s="2" t="str">
        <f t="shared" si="23"/>
        <v>Secured</v>
      </c>
      <c r="J978" s="4">
        <f>IF($I978="Secured",(E978*(VLOOKUP(F978,'Background data'!B$8:D$18,2,FALSE))*(365.25*1*10^-6)),0)</f>
        <v>1.0650689999999999E-2</v>
      </c>
      <c r="K978" s="4">
        <f>IF($I978="Secured",(E978*(VLOOKUP(F978,'Background data'!B$8:D$18,3,FALSE))*(365.25*1*10^-6)),0)</f>
        <v>0.11834099999999999</v>
      </c>
      <c r="L978" s="4">
        <f>IF(I978="Secured",(E978*(VLOOKUP(F978,'Background data'!B$8:G$18,4,FALSE))*(365.25*1*10^-6)),0)</f>
        <v>5.3253449999999996E-3</v>
      </c>
      <c r="M978" s="4">
        <f>IF(I978="Secured",(E978*(VLOOKUP(F978,'Background data'!B$8:H$18,5,FALSE))*(365.25*1*10^-6)),0)</f>
        <v>0.21301379999999995</v>
      </c>
    </row>
    <row r="979" spans="1:13" x14ac:dyDescent="0.3">
      <c r="A979" s="2" t="s">
        <v>1547</v>
      </c>
      <c r="B979" s="2" t="s">
        <v>246</v>
      </c>
      <c r="C979" s="3">
        <v>45436</v>
      </c>
      <c r="D979" s="2" t="s">
        <v>5</v>
      </c>
      <c r="E979" s="2">
        <f>VLOOKUP(D979,'Background data'!B$2:E$5,4,FALSE)</f>
        <v>64.8</v>
      </c>
      <c r="F979" s="2" t="s">
        <v>11</v>
      </c>
      <c r="G979" s="10">
        <v>45770</v>
      </c>
      <c r="H979" s="2" t="s">
        <v>390</v>
      </c>
      <c r="I979" s="2" t="str">
        <f t="shared" si="23"/>
        <v>Secured</v>
      </c>
      <c r="J979" s="4">
        <f>IF($I979="Secured",(E979*(VLOOKUP(F979,'Background data'!B$8:D$18,2,FALSE))*(365.25*1*10^-6)),0)</f>
        <v>1.0650689999999999E-2</v>
      </c>
      <c r="K979" s="4">
        <f>IF($I979="Secured",(E979*(VLOOKUP(F979,'Background data'!B$8:D$18,3,FALSE))*(365.25*1*10^-6)),0)</f>
        <v>0.11834099999999999</v>
      </c>
      <c r="L979" s="4">
        <f>IF(I979="Secured",(E979*(VLOOKUP(F979,'Background data'!B$8:G$18,4,FALSE))*(365.25*1*10^-6)),0)</f>
        <v>5.3253449999999996E-3</v>
      </c>
      <c r="M979" s="4">
        <f>IF(I979="Secured",(E979*(VLOOKUP(F979,'Background data'!B$8:H$18,5,FALSE))*(365.25*1*10^-6)),0)</f>
        <v>0.21301379999999995</v>
      </c>
    </row>
    <row r="980" spans="1:13" x14ac:dyDescent="0.3">
      <c r="A980" s="2" t="s">
        <v>1548</v>
      </c>
      <c r="B980" s="2" t="s">
        <v>246</v>
      </c>
      <c r="C980" s="3">
        <v>45441</v>
      </c>
      <c r="D980" s="2" t="s">
        <v>5</v>
      </c>
      <c r="E980" s="2">
        <f>VLOOKUP(D980,'Background data'!B$2:E$5,4,FALSE)</f>
        <v>64.8</v>
      </c>
      <c r="F980" s="2" t="s">
        <v>11</v>
      </c>
      <c r="G980" s="10">
        <v>45770</v>
      </c>
      <c r="H980" s="2" t="s">
        <v>390</v>
      </c>
      <c r="I980" s="2" t="str">
        <f t="shared" si="23"/>
        <v>Secured</v>
      </c>
      <c r="J980" s="4">
        <f>IF($I980="Secured",(E980*(VLOOKUP(F980,'Background data'!B$8:D$18,2,FALSE))*(365.25*1*10^-6)),0)</f>
        <v>1.0650689999999999E-2</v>
      </c>
      <c r="K980" s="4">
        <f>IF($I980="Secured",(E980*(VLOOKUP(F980,'Background data'!B$8:D$18,3,FALSE))*(365.25*1*10^-6)),0)</f>
        <v>0.11834099999999999</v>
      </c>
      <c r="L980" s="4">
        <f>IF(I980="Secured",(E980*(VLOOKUP(F980,'Background data'!B$8:G$18,4,FALSE))*(365.25*1*10^-6)),0)</f>
        <v>5.3253449999999996E-3</v>
      </c>
      <c r="M980" s="4">
        <f>IF(I980="Secured",(E980*(VLOOKUP(F980,'Background data'!B$8:H$18,5,FALSE))*(365.25*1*10^-6)),0)</f>
        <v>0.21301379999999995</v>
      </c>
    </row>
    <row r="981" spans="1:13" x14ac:dyDescent="0.3">
      <c r="A981" s="2" t="s">
        <v>1549</v>
      </c>
      <c r="B981" s="2" t="s">
        <v>246</v>
      </c>
      <c r="C981" s="3">
        <v>45447</v>
      </c>
      <c r="D981" s="2" t="s">
        <v>5</v>
      </c>
      <c r="E981" s="2">
        <f>VLOOKUP(D981,'Background data'!B$2:E$5,4,FALSE)</f>
        <v>64.8</v>
      </c>
      <c r="F981" s="2" t="s">
        <v>11</v>
      </c>
      <c r="G981" s="10">
        <v>45770</v>
      </c>
      <c r="H981" s="2" t="s">
        <v>390</v>
      </c>
      <c r="I981" s="2" t="str">
        <f t="shared" si="23"/>
        <v>Secured</v>
      </c>
      <c r="J981" s="4">
        <f>IF($I981="Secured",(E981*(VLOOKUP(F981,'Background data'!B$8:D$18,2,FALSE))*(365.25*1*10^-6)),0)</f>
        <v>1.0650689999999999E-2</v>
      </c>
      <c r="K981" s="4">
        <f>IF($I981="Secured",(E981*(VLOOKUP(F981,'Background data'!B$8:D$18,3,FALSE))*(365.25*1*10^-6)),0)</f>
        <v>0.11834099999999999</v>
      </c>
      <c r="L981" s="4">
        <f>IF(I981="Secured",(E981*(VLOOKUP(F981,'Background data'!B$8:G$18,4,FALSE))*(365.25*1*10^-6)),0)</f>
        <v>5.3253449999999996E-3</v>
      </c>
      <c r="M981" s="4">
        <f>IF(I981="Secured",(E981*(VLOOKUP(F981,'Background data'!B$8:H$18,5,FALSE))*(365.25*1*10^-6)),0)</f>
        <v>0.21301379999999995</v>
      </c>
    </row>
    <row r="982" spans="1:13" x14ac:dyDescent="0.3">
      <c r="A982" s="2" t="s">
        <v>1550</v>
      </c>
      <c r="B982" s="2" t="s">
        <v>246</v>
      </c>
      <c r="C982" s="3">
        <v>45441</v>
      </c>
      <c r="D982" s="2" t="s">
        <v>5</v>
      </c>
      <c r="E982" s="2">
        <f>VLOOKUP(D982,'Background data'!B$2:E$5,4,FALSE)</f>
        <v>64.8</v>
      </c>
      <c r="F982" s="2" t="s">
        <v>11</v>
      </c>
      <c r="G982" s="10">
        <v>45770</v>
      </c>
      <c r="H982" s="2" t="s">
        <v>390</v>
      </c>
      <c r="I982" s="2" t="str">
        <f t="shared" si="23"/>
        <v>Secured</v>
      </c>
      <c r="J982" s="4">
        <f>IF($I982="Secured",(E982*(VLOOKUP(F982,'Background data'!B$8:D$18,2,FALSE))*(365.25*1*10^-6)),0)</f>
        <v>1.0650689999999999E-2</v>
      </c>
      <c r="K982" s="4">
        <f>IF($I982="Secured",(E982*(VLOOKUP(F982,'Background data'!B$8:D$18,3,FALSE))*(365.25*1*10^-6)),0)</f>
        <v>0.11834099999999999</v>
      </c>
      <c r="L982" s="4">
        <f>IF(I982="Secured",(E982*(VLOOKUP(F982,'Background data'!B$8:G$18,4,FALSE))*(365.25*1*10^-6)),0)</f>
        <v>5.3253449999999996E-3</v>
      </c>
      <c r="M982" s="4">
        <f>IF(I982="Secured",(E982*(VLOOKUP(F982,'Background data'!B$8:H$18,5,FALSE))*(365.25*1*10^-6)),0)</f>
        <v>0.21301379999999995</v>
      </c>
    </row>
    <row r="983" spans="1:13" x14ac:dyDescent="0.3">
      <c r="A983" s="2" t="s">
        <v>1551</v>
      </c>
      <c r="B983" s="2" t="s">
        <v>246</v>
      </c>
      <c r="C983" s="3">
        <v>45441</v>
      </c>
      <c r="D983" s="2" t="s">
        <v>5</v>
      </c>
      <c r="E983" s="2">
        <f>VLOOKUP(D983,'Background data'!B$2:E$5,4,FALSE)</f>
        <v>64.8</v>
      </c>
      <c r="F983" s="2" t="s">
        <v>11</v>
      </c>
      <c r="G983" s="10">
        <v>45770</v>
      </c>
      <c r="H983" s="2" t="s">
        <v>390</v>
      </c>
      <c r="I983" s="2" t="str">
        <f t="shared" si="23"/>
        <v>Secured</v>
      </c>
      <c r="J983" s="4">
        <f>IF($I983="Secured",(E983*(VLOOKUP(F983,'Background data'!B$8:D$18,2,FALSE))*(365.25*1*10^-6)),0)</f>
        <v>1.0650689999999999E-2</v>
      </c>
      <c r="K983" s="4">
        <f>IF($I983="Secured",(E983*(VLOOKUP(F983,'Background data'!B$8:D$18,3,FALSE))*(365.25*1*10^-6)),0)</f>
        <v>0.11834099999999999</v>
      </c>
      <c r="L983" s="4">
        <f>IF(I983="Secured",(E983*(VLOOKUP(F983,'Background data'!B$8:G$18,4,FALSE))*(365.25*1*10^-6)),0)</f>
        <v>5.3253449999999996E-3</v>
      </c>
      <c r="M983" s="4">
        <f>IF(I983="Secured",(E983*(VLOOKUP(F983,'Background data'!B$8:H$18,5,FALSE))*(365.25*1*10^-6)),0)</f>
        <v>0.21301379999999995</v>
      </c>
    </row>
    <row r="984" spans="1:13" x14ac:dyDescent="0.3">
      <c r="A984" s="2" t="s">
        <v>1552</v>
      </c>
      <c r="B984" s="2" t="s">
        <v>246</v>
      </c>
      <c r="C984" s="3">
        <v>45443</v>
      </c>
      <c r="D984" s="2" t="s">
        <v>5</v>
      </c>
      <c r="E984" s="2">
        <f>VLOOKUP(D984,'Background data'!B$2:E$5,4,FALSE)</f>
        <v>64.8</v>
      </c>
      <c r="F984" s="2" t="s">
        <v>11</v>
      </c>
      <c r="G984" s="10">
        <v>45770</v>
      </c>
      <c r="H984" s="2" t="s">
        <v>390</v>
      </c>
      <c r="I984" s="2" t="str">
        <f t="shared" ref="I984:I1023" si="24">IF(G984="","Not secured","Secured")</f>
        <v>Secured</v>
      </c>
      <c r="J984" s="4">
        <f>IF($I984="Secured",(E984*(VLOOKUP(F984,'Background data'!B$8:D$18,2,FALSE))*(365.25*1*10^-6)),0)</f>
        <v>1.0650689999999999E-2</v>
      </c>
      <c r="K984" s="4">
        <f>IF($I984="Secured",(E984*(VLOOKUP(F984,'Background data'!B$8:D$18,3,FALSE))*(365.25*1*10^-6)),0)</f>
        <v>0.11834099999999999</v>
      </c>
      <c r="L984" s="4">
        <f>IF(I984="Secured",(E984*(VLOOKUP(F984,'Background data'!B$8:G$18,4,FALSE))*(365.25*1*10^-6)),0)</f>
        <v>5.3253449999999996E-3</v>
      </c>
      <c r="M984" s="4">
        <f>IF(I984="Secured",(E984*(VLOOKUP(F984,'Background data'!B$8:H$18,5,FALSE))*(365.25*1*10^-6)),0)</f>
        <v>0.21301379999999995</v>
      </c>
    </row>
    <row r="985" spans="1:13" x14ac:dyDescent="0.3">
      <c r="A985" s="2" t="s">
        <v>1553</v>
      </c>
      <c r="B985" s="2" t="s">
        <v>246</v>
      </c>
      <c r="C985" s="3">
        <v>45436</v>
      </c>
      <c r="D985" s="2" t="s">
        <v>5</v>
      </c>
      <c r="E985" s="2">
        <f>VLOOKUP(D985,'Background data'!B$2:E$5,4,FALSE)</f>
        <v>64.8</v>
      </c>
      <c r="F985" s="2" t="s">
        <v>11</v>
      </c>
      <c r="G985" s="10">
        <v>45770</v>
      </c>
      <c r="H985" s="2" t="s">
        <v>390</v>
      </c>
      <c r="I985" s="2" t="str">
        <f t="shared" si="24"/>
        <v>Secured</v>
      </c>
      <c r="J985" s="4">
        <f>IF($I985="Secured",(E985*(VLOOKUP(F985,'Background data'!B$8:D$18,2,FALSE))*(365.25*1*10^-6)),0)</f>
        <v>1.0650689999999999E-2</v>
      </c>
      <c r="K985" s="4">
        <f>IF($I985="Secured",(E985*(VLOOKUP(F985,'Background data'!B$8:D$18,3,FALSE))*(365.25*1*10^-6)),0)</f>
        <v>0.11834099999999999</v>
      </c>
      <c r="L985" s="4">
        <f>IF(I985="Secured",(E985*(VLOOKUP(F985,'Background data'!B$8:G$18,4,FALSE))*(365.25*1*10^-6)),0)</f>
        <v>5.3253449999999996E-3</v>
      </c>
      <c r="M985" s="4">
        <f>IF(I985="Secured",(E985*(VLOOKUP(F985,'Background data'!B$8:H$18,5,FALSE))*(365.25*1*10^-6)),0)</f>
        <v>0.21301379999999995</v>
      </c>
    </row>
    <row r="986" spans="1:13" x14ac:dyDescent="0.3">
      <c r="A986" s="2" t="s">
        <v>1554</v>
      </c>
      <c r="B986" s="2" t="s">
        <v>246</v>
      </c>
      <c r="C986" s="17">
        <v>45457</v>
      </c>
      <c r="D986" s="2" t="s">
        <v>5</v>
      </c>
      <c r="E986" s="2">
        <f>VLOOKUP(D986,'Background data'!B$2:E$5,4,FALSE)</f>
        <v>64.8</v>
      </c>
      <c r="F986" s="2" t="s">
        <v>11</v>
      </c>
      <c r="G986" s="10">
        <v>45770</v>
      </c>
      <c r="H986" s="2" t="s">
        <v>390</v>
      </c>
      <c r="I986" s="2" t="str">
        <f t="shared" si="24"/>
        <v>Secured</v>
      </c>
      <c r="J986" s="4">
        <f>IF($I986="Secured",(E986*(VLOOKUP(F986,'Background data'!B$8:D$18,2,FALSE))*(365.25*1*10^-6)),0)</f>
        <v>1.0650689999999999E-2</v>
      </c>
      <c r="K986" s="4">
        <f>IF($I986="Secured",(E986*(VLOOKUP(F986,'Background data'!B$8:D$18,3,FALSE))*(365.25*1*10^-6)),0)</f>
        <v>0.11834099999999999</v>
      </c>
      <c r="L986" s="4">
        <f>IF(I986="Secured",(E986*(VLOOKUP(F986,'Background data'!B$8:G$18,4,FALSE))*(365.25*1*10^-6)),0)</f>
        <v>5.3253449999999996E-3</v>
      </c>
      <c r="M986" s="4">
        <f>IF(I986="Secured",(E986*(VLOOKUP(F986,'Background data'!B$8:H$18,5,FALSE))*(365.25*1*10^-6)),0)</f>
        <v>0.21301379999999995</v>
      </c>
    </row>
    <row r="987" spans="1:13" x14ac:dyDescent="0.3">
      <c r="A987" s="2" t="s">
        <v>1555</v>
      </c>
      <c r="B987" s="2" t="s">
        <v>246</v>
      </c>
      <c r="C987" s="3">
        <v>45440</v>
      </c>
      <c r="D987" s="2" t="s">
        <v>5</v>
      </c>
      <c r="E987" s="2">
        <f>VLOOKUP(D987,'Background data'!B$2:E$5,4,FALSE)</f>
        <v>64.8</v>
      </c>
      <c r="F987" s="2" t="s">
        <v>11</v>
      </c>
      <c r="G987" s="10">
        <v>45770</v>
      </c>
      <c r="H987" s="2" t="s">
        <v>390</v>
      </c>
      <c r="I987" s="2" t="str">
        <f t="shared" si="24"/>
        <v>Secured</v>
      </c>
      <c r="J987" s="4">
        <f>IF($I987="Secured",(E987*(VLOOKUP(F987,'Background data'!B$8:D$18,2,FALSE))*(365.25*1*10^-6)),0)</f>
        <v>1.0650689999999999E-2</v>
      </c>
      <c r="K987" s="4">
        <f>IF($I987="Secured",(E987*(VLOOKUP(F987,'Background data'!B$8:D$18,3,FALSE))*(365.25*1*10^-6)),0)</f>
        <v>0.11834099999999999</v>
      </c>
      <c r="L987" s="4">
        <f>IF(I987="Secured",(E987*(VLOOKUP(F987,'Background data'!B$8:G$18,4,FALSE))*(365.25*1*10^-6)),0)</f>
        <v>5.3253449999999996E-3</v>
      </c>
      <c r="M987" s="4">
        <f>IF(I987="Secured",(E987*(VLOOKUP(F987,'Background data'!B$8:H$18,5,FALSE))*(365.25*1*10^-6)),0)</f>
        <v>0.21301379999999995</v>
      </c>
    </row>
    <row r="988" spans="1:13" x14ac:dyDescent="0.3">
      <c r="A988" s="2" t="s">
        <v>1556</v>
      </c>
      <c r="B988" s="2" t="s">
        <v>246</v>
      </c>
      <c r="C988" s="3">
        <v>45440</v>
      </c>
      <c r="D988" s="2" t="s">
        <v>5</v>
      </c>
      <c r="E988" s="2">
        <f>VLOOKUP(D988,'Background data'!B$2:E$5,4,FALSE)</f>
        <v>64.8</v>
      </c>
      <c r="F988" s="2" t="s">
        <v>11</v>
      </c>
      <c r="G988" s="10">
        <v>45770</v>
      </c>
      <c r="H988" s="2" t="s">
        <v>390</v>
      </c>
      <c r="I988" s="2" t="str">
        <f t="shared" si="24"/>
        <v>Secured</v>
      </c>
      <c r="J988" s="4">
        <f>IF($I988="Secured",(E988*(VLOOKUP(F988,'Background data'!B$8:D$18,2,FALSE))*(365.25*1*10^-6)),0)</f>
        <v>1.0650689999999999E-2</v>
      </c>
      <c r="K988" s="4">
        <f>IF($I988="Secured",(E988*(VLOOKUP(F988,'Background data'!B$8:D$18,3,FALSE))*(365.25*1*10^-6)),0)</f>
        <v>0.11834099999999999</v>
      </c>
      <c r="L988" s="4">
        <f>IF(I988="Secured",(E988*(VLOOKUP(F988,'Background data'!B$8:G$18,4,FALSE))*(365.25*1*10^-6)),0)</f>
        <v>5.3253449999999996E-3</v>
      </c>
      <c r="M988" s="4">
        <f>IF(I988="Secured",(E988*(VLOOKUP(F988,'Background data'!B$8:H$18,5,FALSE))*(365.25*1*10^-6)),0)</f>
        <v>0.21301379999999995</v>
      </c>
    </row>
    <row r="989" spans="1:13" x14ac:dyDescent="0.3">
      <c r="A989" s="2" t="s">
        <v>1557</v>
      </c>
      <c r="B989" s="2" t="s">
        <v>246</v>
      </c>
      <c r="C989" s="3">
        <v>45440</v>
      </c>
      <c r="D989" s="2" t="s">
        <v>5</v>
      </c>
      <c r="E989" s="2">
        <f>VLOOKUP(D989,'Background data'!B$2:E$5,4,FALSE)</f>
        <v>64.8</v>
      </c>
      <c r="F989" s="2" t="s">
        <v>11</v>
      </c>
      <c r="G989" s="10">
        <v>45770</v>
      </c>
      <c r="H989" s="2" t="s">
        <v>390</v>
      </c>
      <c r="I989" s="2" t="str">
        <f t="shared" si="24"/>
        <v>Secured</v>
      </c>
      <c r="J989" s="4">
        <f>IF($I989="Secured",(E989*(VLOOKUP(F989,'Background data'!B$8:D$18,2,FALSE))*(365.25*1*10^-6)),0)</f>
        <v>1.0650689999999999E-2</v>
      </c>
      <c r="K989" s="4">
        <f>IF($I989="Secured",(E989*(VLOOKUP(F989,'Background data'!B$8:D$18,3,FALSE))*(365.25*1*10^-6)),0)</f>
        <v>0.11834099999999999</v>
      </c>
      <c r="L989" s="4">
        <f>IF(I989="Secured",(E989*(VLOOKUP(F989,'Background data'!B$8:G$18,4,FALSE))*(365.25*1*10^-6)),0)</f>
        <v>5.3253449999999996E-3</v>
      </c>
      <c r="M989" s="4">
        <f>IF(I989="Secured",(E989*(VLOOKUP(F989,'Background data'!B$8:H$18,5,FALSE))*(365.25*1*10^-6)),0)</f>
        <v>0.21301379999999995</v>
      </c>
    </row>
    <row r="990" spans="1:13" x14ac:dyDescent="0.3">
      <c r="A990" s="2" t="s">
        <v>1558</v>
      </c>
      <c r="B990" s="2" t="s">
        <v>247</v>
      </c>
      <c r="C990" s="17">
        <v>45537</v>
      </c>
      <c r="D990" s="2" t="s">
        <v>4</v>
      </c>
      <c r="E990" s="2">
        <f>VLOOKUP(D990,'Background data'!B$2:E$5,4,FALSE)</f>
        <v>47.25</v>
      </c>
      <c r="F990" s="2" t="s">
        <v>11</v>
      </c>
      <c r="G990" s="10">
        <v>45770</v>
      </c>
      <c r="H990" s="2" t="s">
        <v>405</v>
      </c>
      <c r="I990" s="2" t="str">
        <f t="shared" si="24"/>
        <v>Secured</v>
      </c>
      <c r="J990" s="4">
        <f>IF($I990="Secured",(E990*(VLOOKUP(F990,'Background data'!B$8:D$18,2,FALSE))*(365.25*1*10^-6)),0)</f>
        <v>7.7661281249999988E-3</v>
      </c>
      <c r="K990" s="4">
        <f>IF($I990="Secured",(E990*(VLOOKUP(F990,'Background data'!B$8:D$18,3,FALSE))*(365.25*1*10^-6)),0)</f>
        <v>8.6290312499999994E-2</v>
      </c>
      <c r="L990" s="4">
        <f>IF(I990="Secured",(E990*(VLOOKUP(F990,'Background data'!B$8:G$18,4,FALSE))*(365.25*1*10^-6)),0)</f>
        <v>3.8830640624999994E-3</v>
      </c>
      <c r="M990" s="4">
        <f>IF(I990="Secured",(E990*(VLOOKUP(F990,'Background data'!B$8:H$18,5,FALSE))*(365.25*1*10^-6)),0)</f>
        <v>0.15532256249999998</v>
      </c>
    </row>
    <row r="991" spans="1:13" x14ac:dyDescent="0.3">
      <c r="A991" s="2" t="s">
        <v>1559</v>
      </c>
      <c r="B991" s="2" t="s">
        <v>247</v>
      </c>
      <c r="C991" s="17">
        <v>45478</v>
      </c>
      <c r="D991" s="2" t="s">
        <v>4</v>
      </c>
      <c r="E991" s="2">
        <f>VLOOKUP(D991,'Background data'!B$2:E$5,4,FALSE)</f>
        <v>47.25</v>
      </c>
      <c r="F991" s="2" t="s">
        <v>11</v>
      </c>
      <c r="G991" s="10">
        <v>45770</v>
      </c>
      <c r="H991" s="2" t="s">
        <v>405</v>
      </c>
      <c r="I991" s="2" t="str">
        <f t="shared" si="24"/>
        <v>Secured</v>
      </c>
      <c r="J991" s="4">
        <f>IF($I991="Secured",(E991*(VLOOKUP(F991,'Background data'!B$8:D$18,2,FALSE))*(365.25*1*10^-6)),0)</f>
        <v>7.7661281249999988E-3</v>
      </c>
      <c r="K991" s="4">
        <f>IF($I991="Secured",(E991*(VLOOKUP(F991,'Background data'!B$8:D$18,3,FALSE))*(365.25*1*10^-6)),0)</f>
        <v>8.6290312499999994E-2</v>
      </c>
      <c r="L991" s="4">
        <f>IF(I991="Secured",(E991*(VLOOKUP(F991,'Background data'!B$8:G$18,4,FALSE))*(365.25*1*10^-6)),0)</f>
        <v>3.8830640624999994E-3</v>
      </c>
      <c r="M991" s="4">
        <f>IF(I991="Secured",(E991*(VLOOKUP(F991,'Background data'!B$8:H$18,5,FALSE))*(365.25*1*10^-6)),0)</f>
        <v>0.15532256249999998</v>
      </c>
    </row>
    <row r="992" spans="1:13" x14ac:dyDescent="0.3">
      <c r="A992" s="2" t="s">
        <v>1560</v>
      </c>
      <c r="B992" s="2" t="s">
        <v>248</v>
      </c>
      <c r="C992" s="3">
        <v>45433</v>
      </c>
      <c r="D992" s="2" t="s">
        <v>5</v>
      </c>
      <c r="E992" s="2">
        <f>VLOOKUP(D992,'Background data'!B$2:E$5,4,FALSE)</f>
        <v>64.8</v>
      </c>
      <c r="F992" s="2" t="s">
        <v>11</v>
      </c>
      <c r="G992" s="10">
        <v>45770</v>
      </c>
      <c r="H992" s="2" t="s">
        <v>389</v>
      </c>
      <c r="I992" s="2" t="str">
        <f t="shared" si="24"/>
        <v>Secured</v>
      </c>
      <c r="J992" s="4">
        <f>IF($I992="Secured",(E992*(VLOOKUP(F992,'Background data'!B$8:D$18,2,FALSE))*(365.25*1*10^-6)),0)</f>
        <v>1.0650689999999999E-2</v>
      </c>
      <c r="K992" s="4">
        <f>IF($I992="Secured",(E992*(VLOOKUP(F992,'Background data'!B$8:D$18,3,FALSE))*(365.25*1*10^-6)),0)</f>
        <v>0.11834099999999999</v>
      </c>
      <c r="L992" s="4">
        <f>IF(I992="Secured",(E992*(VLOOKUP(F992,'Background data'!B$8:G$18,4,FALSE))*(365.25*1*10^-6)),0)</f>
        <v>5.3253449999999996E-3</v>
      </c>
      <c r="M992" s="4">
        <f>IF(I992="Secured",(E992*(VLOOKUP(F992,'Background data'!B$8:H$18,5,FALSE))*(365.25*1*10^-6)),0)</f>
        <v>0.21301379999999995</v>
      </c>
    </row>
    <row r="993" spans="1:13" x14ac:dyDescent="0.3">
      <c r="A993" s="2" t="s">
        <v>1561</v>
      </c>
      <c r="B993" s="2" t="s">
        <v>248</v>
      </c>
      <c r="C993" s="3">
        <v>45433</v>
      </c>
      <c r="D993" s="2" t="s">
        <v>5</v>
      </c>
      <c r="E993" s="2">
        <f>VLOOKUP(D993,'Background data'!B$2:E$5,4,FALSE)</f>
        <v>64.8</v>
      </c>
      <c r="F993" s="2" t="s">
        <v>11</v>
      </c>
      <c r="G993" s="10">
        <v>45770</v>
      </c>
      <c r="H993" s="2" t="s">
        <v>389</v>
      </c>
      <c r="I993" s="2" t="str">
        <f t="shared" si="24"/>
        <v>Secured</v>
      </c>
      <c r="J993" s="4">
        <f>IF($I993="Secured",(E993*(VLOOKUP(F993,'Background data'!B$8:D$18,2,FALSE))*(365.25*1*10^-6)),0)</f>
        <v>1.0650689999999999E-2</v>
      </c>
      <c r="K993" s="4">
        <f>IF($I993="Secured",(E993*(VLOOKUP(F993,'Background data'!B$8:D$18,3,FALSE))*(365.25*1*10^-6)),0)</f>
        <v>0.11834099999999999</v>
      </c>
      <c r="L993" s="4">
        <f>IF(I993="Secured",(E993*(VLOOKUP(F993,'Background data'!B$8:G$18,4,FALSE))*(365.25*1*10^-6)),0)</f>
        <v>5.3253449999999996E-3</v>
      </c>
      <c r="M993" s="4">
        <f>IF(I993="Secured",(E993*(VLOOKUP(F993,'Background data'!B$8:H$18,5,FALSE))*(365.25*1*10^-6)),0)</f>
        <v>0.21301379999999995</v>
      </c>
    </row>
    <row r="994" spans="1:13" x14ac:dyDescent="0.3">
      <c r="A994" s="2" t="s">
        <v>1562</v>
      </c>
      <c r="B994" s="2" t="s">
        <v>248</v>
      </c>
      <c r="C994" s="17">
        <v>45489</v>
      </c>
      <c r="D994" s="2" t="s">
        <v>5</v>
      </c>
      <c r="E994" s="2">
        <f>VLOOKUP(D994,'Background data'!B$2:E$5,4,FALSE)</f>
        <v>64.8</v>
      </c>
      <c r="F994" s="2" t="s">
        <v>11</v>
      </c>
      <c r="G994" s="10">
        <v>45770</v>
      </c>
      <c r="H994" s="2" t="s">
        <v>389</v>
      </c>
      <c r="I994" s="2" t="str">
        <f t="shared" si="24"/>
        <v>Secured</v>
      </c>
      <c r="J994" s="4">
        <f>IF($I994="Secured",(E994*(VLOOKUP(F994,'Background data'!B$8:D$18,2,FALSE))*(365.25*1*10^-6)),0)</f>
        <v>1.0650689999999999E-2</v>
      </c>
      <c r="K994" s="4">
        <f>IF($I994="Secured",(E994*(VLOOKUP(F994,'Background data'!B$8:D$18,3,FALSE))*(365.25*1*10^-6)),0)</f>
        <v>0.11834099999999999</v>
      </c>
      <c r="L994" s="4">
        <f>IF(I994="Secured",(E994*(VLOOKUP(F994,'Background data'!B$8:G$18,4,FALSE))*(365.25*1*10^-6)),0)</f>
        <v>5.3253449999999996E-3</v>
      </c>
      <c r="M994" s="4">
        <f>IF(I994="Secured",(E994*(VLOOKUP(F994,'Background data'!B$8:H$18,5,FALSE))*(365.25*1*10^-6)),0)</f>
        <v>0.21301379999999995</v>
      </c>
    </row>
    <row r="995" spans="1:13" x14ac:dyDescent="0.3">
      <c r="A995" s="2" t="s">
        <v>1563</v>
      </c>
      <c r="B995" s="2" t="s">
        <v>248</v>
      </c>
      <c r="C995" s="3">
        <v>45429</v>
      </c>
      <c r="D995" s="2" t="s">
        <v>5</v>
      </c>
      <c r="E995" s="2">
        <f>VLOOKUP(D995,'Background data'!B$2:E$5,4,FALSE)</f>
        <v>64.8</v>
      </c>
      <c r="F995" s="2" t="s">
        <v>11</v>
      </c>
      <c r="G995" s="10">
        <v>45770</v>
      </c>
      <c r="H995" s="2" t="s">
        <v>389</v>
      </c>
      <c r="I995" s="2" t="str">
        <f t="shared" si="24"/>
        <v>Secured</v>
      </c>
      <c r="J995" s="4">
        <f>IF($I995="Secured",(E995*(VLOOKUP(F995,'Background data'!B$8:D$18,2,FALSE))*(365.25*1*10^-6)),0)</f>
        <v>1.0650689999999999E-2</v>
      </c>
      <c r="K995" s="4">
        <f>IF($I995="Secured",(E995*(VLOOKUP(F995,'Background data'!B$8:D$18,3,FALSE))*(365.25*1*10^-6)),0)</f>
        <v>0.11834099999999999</v>
      </c>
      <c r="L995" s="4">
        <f>IF(I995="Secured",(E995*(VLOOKUP(F995,'Background data'!B$8:G$18,4,FALSE))*(365.25*1*10^-6)),0)</f>
        <v>5.3253449999999996E-3</v>
      </c>
      <c r="M995" s="4">
        <f>IF(I995="Secured",(E995*(VLOOKUP(F995,'Background data'!B$8:H$18,5,FALSE))*(365.25*1*10^-6)),0)</f>
        <v>0.21301379999999995</v>
      </c>
    </row>
    <row r="996" spans="1:13" x14ac:dyDescent="0.3">
      <c r="A996" s="2" t="s">
        <v>1564</v>
      </c>
      <c r="B996" s="2" t="s">
        <v>248</v>
      </c>
      <c r="C996" s="3">
        <v>45429</v>
      </c>
      <c r="D996" s="2" t="s">
        <v>5</v>
      </c>
      <c r="E996" s="2">
        <f>VLOOKUP(D996,'Background data'!B$2:E$5,4,FALSE)</f>
        <v>64.8</v>
      </c>
      <c r="F996" s="2" t="s">
        <v>11</v>
      </c>
      <c r="G996" s="10">
        <v>45770</v>
      </c>
      <c r="H996" s="2" t="s">
        <v>389</v>
      </c>
      <c r="I996" s="2" t="str">
        <f t="shared" si="24"/>
        <v>Secured</v>
      </c>
      <c r="J996" s="4">
        <f>IF($I996="Secured",(E996*(VLOOKUP(F996,'Background data'!B$8:D$18,2,FALSE))*(365.25*1*10^-6)),0)</f>
        <v>1.0650689999999999E-2</v>
      </c>
      <c r="K996" s="4">
        <f>IF($I996="Secured",(E996*(VLOOKUP(F996,'Background data'!B$8:D$18,3,FALSE))*(365.25*1*10^-6)),0)</f>
        <v>0.11834099999999999</v>
      </c>
      <c r="L996" s="4">
        <f>IF(I996="Secured",(E996*(VLOOKUP(F996,'Background data'!B$8:G$18,4,FALSE))*(365.25*1*10^-6)),0)</f>
        <v>5.3253449999999996E-3</v>
      </c>
      <c r="M996" s="4">
        <f>IF(I996="Secured",(E996*(VLOOKUP(F996,'Background data'!B$8:H$18,5,FALSE))*(365.25*1*10^-6)),0)</f>
        <v>0.21301379999999995</v>
      </c>
    </row>
    <row r="997" spans="1:13" x14ac:dyDescent="0.3">
      <c r="A997" s="2" t="s">
        <v>1565</v>
      </c>
      <c r="B997" s="2" t="s">
        <v>248</v>
      </c>
      <c r="C997" s="3">
        <v>45433</v>
      </c>
      <c r="D997" s="2" t="s">
        <v>5</v>
      </c>
      <c r="E997" s="2">
        <f>VLOOKUP(D997,'Background data'!B$2:E$5,4,FALSE)</f>
        <v>64.8</v>
      </c>
      <c r="F997" s="2" t="s">
        <v>11</v>
      </c>
      <c r="G997" s="10">
        <v>45770</v>
      </c>
      <c r="H997" s="2" t="s">
        <v>389</v>
      </c>
      <c r="I997" s="2" t="str">
        <f t="shared" si="24"/>
        <v>Secured</v>
      </c>
      <c r="J997" s="4">
        <f>IF($I997="Secured",(E997*(VLOOKUP(F997,'Background data'!B$8:D$18,2,FALSE))*(365.25*1*10^-6)),0)</f>
        <v>1.0650689999999999E-2</v>
      </c>
      <c r="K997" s="4">
        <f>IF($I997="Secured",(E997*(VLOOKUP(F997,'Background data'!B$8:D$18,3,FALSE))*(365.25*1*10^-6)),0)</f>
        <v>0.11834099999999999</v>
      </c>
      <c r="L997" s="4">
        <f>IF(I997="Secured",(E997*(VLOOKUP(F997,'Background data'!B$8:G$18,4,FALSE))*(365.25*1*10^-6)),0)</f>
        <v>5.3253449999999996E-3</v>
      </c>
      <c r="M997" s="4">
        <f>IF(I997="Secured",(E997*(VLOOKUP(F997,'Background data'!B$8:H$18,5,FALSE))*(365.25*1*10^-6)),0)</f>
        <v>0.21301379999999995</v>
      </c>
    </row>
    <row r="998" spans="1:13" x14ac:dyDescent="0.3">
      <c r="A998" s="2" t="s">
        <v>1566</v>
      </c>
      <c r="B998" s="2" t="s">
        <v>248</v>
      </c>
      <c r="C998" s="3">
        <v>45443</v>
      </c>
      <c r="D998" s="2" t="s">
        <v>5</v>
      </c>
      <c r="E998" s="2">
        <f>VLOOKUP(D998,'Background data'!B$2:E$5,4,FALSE)</f>
        <v>64.8</v>
      </c>
      <c r="F998" s="2" t="s">
        <v>11</v>
      </c>
      <c r="G998" s="10">
        <v>45770</v>
      </c>
      <c r="H998" s="2" t="s">
        <v>389</v>
      </c>
      <c r="I998" s="2" t="str">
        <f t="shared" si="24"/>
        <v>Secured</v>
      </c>
      <c r="J998" s="4">
        <f>IF($I998="Secured",(E998*(VLOOKUP(F998,'Background data'!B$8:D$18,2,FALSE))*(365.25*1*10^-6)),0)</f>
        <v>1.0650689999999999E-2</v>
      </c>
      <c r="K998" s="4">
        <f>IF($I998="Secured",(E998*(VLOOKUP(F998,'Background data'!B$8:D$18,3,FALSE))*(365.25*1*10^-6)),0)</f>
        <v>0.11834099999999999</v>
      </c>
      <c r="L998" s="4">
        <f>IF(I998="Secured",(E998*(VLOOKUP(F998,'Background data'!B$8:G$18,4,FALSE))*(365.25*1*10^-6)),0)</f>
        <v>5.3253449999999996E-3</v>
      </c>
      <c r="M998" s="4">
        <f>IF(I998="Secured",(E998*(VLOOKUP(F998,'Background data'!B$8:H$18,5,FALSE))*(365.25*1*10^-6)),0)</f>
        <v>0.21301379999999995</v>
      </c>
    </row>
    <row r="999" spans="1:13" x14ac:dyDescent="0.3">
      <c r="A999" s="2" t="s">
        <v>1567</v>
      </c>
      <c r="B999" s="2" t="s">
        <v>248</v>
      </c>
      <c r="C999" s="3">
        <v>45450</v>
      </c>
      <c r="D999" s="2" t="s">
        <v>5</v>
      </c>
      <c r="E999" s="2">
        <f>VLOOKUP(D999,'Background data'!B$2:E$5,4,FALSE)</f>
        <v>64.8</v>
      </c>
      <c r="F999" s="2" t="s">
        <v>11</v>
      </c>
      <c r="G999" s="10">
        <v>45770</v>
      </c>
      <c r="H999" s="2" t="s">
        <v>389</v>
      </c>
      <c r="I999" s="2" t="str">
        <f t="shared" si="24"/>
        <v>Secured</v>
      </c>
      <c r="J999" s="4">
        <f>IF($I999="Secured",(E999*(VLOOKUP(F999,'Background data'!B$8:D$18,2,FALSE))*(365.25*1*10^-6)),0)</f>
        <v>1.0650689999999999E-2</v>
      </c>
      <c r="K999" s="4">
        <f>IF($I999="Secured",(E999*(VLOOKUP(F999,'Background data'!B$8:D$18,3,FALSE))*(365.25*1*10^-6)),0)</f>
        <v>0.11834099999999999</v>
      </c>
      <c r="L999" s="4">
        <f>IF(I999="Secured",(E999*(VLOOKUP(F999,'Background data'!B$8:G$18,4,FALSE))*(365.25*1*10^-6)),0)</f>
        <v>5.3253449999999996E-3</v>
      </c>
      <c r="M999" s="4">
        <f>IF(I999="Secured",(E999*(VLOOKUP(F999,'Background data'!B$8:H$18,5,FALSE))*(365.25*1*10^-6)),0)</f>
        <v>0.21301379999999995</v>
      </c>
    </row>
    <row r="1000" spans="1:13" x14ac:dyDescent="0.3">
      <c r="A1000" s="2" t="s">
        <v>1568</v>
      </c>
      <c r="B1000" s="2" t="s">
        <v>248</v>
      </c>
      <c r="C1000" s="3">
        <v>45432</v>
      </c>
      <c r="D1000" s="2" t="s">
        <v>5</v>
      </c>
      <c r="E1000" s="2">
        <f>VLOOKUP(D1000,'Background data'!B$2:E$5,4,FALSE)</f>
        <v>64.8</v>
      </c>
      <c r="F1000" s="2" t="s">
        <v>11</v>
      </c>
      <c r="G1000" s="10">
        <v>45770</v>
      </c>
      <c r="H1000" s="2" t="s">
        <v>389</v>
      </c>
      <c r="I1000" s="2" t="str">
        <f t="shared" si="24"/>
        <v>Secured</v>
      </c>
      <c r="J1000" s="4">
        <f>IF($I1000="Secured",(E1000*(VLOOKUP(F1000,'Background data'!B$8:D$18,2,FALSE))*(365.25*1*10^-6)),0)</f>
        <v>1.0650689999999999E-2</v>
      </c>
      <c r="K1000" s="4">
        <f>IF($I1000="Secured",(E1000*(VLOOKUP(F1000,'Background data'!B$8:D$18,3,FALSE))*(365.25*1*10^-6)),0)</f>
        <v>0.11834099999999999</v>
      </c>
      <c r="L1000" s="4">
        <f>IF(I1000="Secured",(E1000*(VLOOKUP(F1000,'Background data'!B$8:G$18,4,FALSE))*(365.25*1*10^-6)),0)</f>
        <v>5.3253449999999996E-3</v>
      </c>
      <c r="M1000" s="4">
        <f>IF(I1000="Secured",(E1000*(VLOOKUP(F1000,'Background data'!B$8:H$18,5,FALSE))*(365.25*1*10^-6)),0)</f>
        <v>0.21301379999999995</v>
      </c>
    </row>
    <row r="1001" spans="1:13" x14ac:dyDescent="0.3">
      <c r="A1001" s="2" t="s">
        <v>1569</v>
      </c>
      <c r="B1001" s="2" t="s">
        <v>248</v>
      </c>
      <c r="C1001" s="3">
        <v>45433</v>
      </c>
      <c r="D1001" s="2" t="s">
        <v>5</v>
      </c>
      <c r="E1001" s="2">
        <f>VLOOKUP(D1001,'Background data'!B$2:E$5,4,FALSE)</f>
        <v>64.8</v>
      </c>
      <c r="F1001" s="2" t="s">
        <v>11</v>
      </c>
      <c r="G1001" s="10">
        <v>45770</v>
      </c>
      <c r="H1001" s="2" t="s">
        <v>389</v>
      </c>
      <c r="I1001" s="2" t="str">
        <f t="shared" si="24"/>
        <v>Secured</v>
      </c>
      <c r="J1001" s="4">
        <f>IF($I1001="Secured",(E1001*(VLOOKUP(F1001,'Background data'!B$8:D$18,2,FALSE))*(365.25*1*10^-6)),0)</f>
        <v>1.0650689999999999E-2</v>
      </c>
      <c r="K1001" s="4">
        <f>IF($I1001="Secured",(E1001*(VLOOKUP(F1001,'Background data'!B$8:D$18,3,FALSE))*(365.25*1*10^-6)),0)</f>
        <v>0.11834099999999999</v>
      </c>
      <c r="L1001" s="4">
        <f>IF(I1001="Secured",(E1001*(VLOOKUP(F1001,'Background data'!B$8:G$18,4,FALSE))*(365.25*1*10^-6)),0)</f>
        <v>5.3253449999999996E-3</v>
      </c>
      <c r="M1001" s="4">
        <f>IF(I1001="Secured",(E1001*(VLOOKUP(F1001,'Background data'!B$8:H$18,5,FALSE))*(365.25*1*10^-6)),0)</f>
        <v>0.21301379999999995</v>
      </c>
    </row>
    <row r="1002" spans="1:13" x14ac:dyDescent="0.3">
      <c r="A1002" s="2" t="s">
        <v>1570</v>
      </c>
      <c r="B1002" s="2" t="s">
        <v>248</v>
      </c>
      <c r="C1002" s="3">
        <v>45434</v>
      </c>
      <c r="D1002" s="2" t="s">
        <v>5</v>
      </c>
      <c r="E1002" s="2">
        <f>VLOOKUP(D1002,'Background data'!B$2:E$5,4,FALSE)</f>
        <v>64.8</v>
      </c>
      <c r="F1002" s="2" t="s">
        <v>11</v>
      </c>
      <c r="G1002" s="10">
        <v>45770</v>
      </c>
      <c r="H1002" s="2" t="s">
        <v>389</v>
      </c>
      <c r="I1002" s="2" t="str">
        <f t="shared" si="24"/>
        <v>Secured</v>
      </c>
      <c r="J1002" s="4">
        <f>IF($I1002="Secured",(E1002*(VLOOKUP(F1002,'Background data'!B$8:D$18,2,FALSE))*(365.25*1*10^-6)),0)</f>
        <v>1.0650689999999999E-2</v>
      </c>
      <c r="K1002" s="4">
        <f>IF($I1002="Secured",(E1002*(VLOOKUP(F1002,'Background data'!B$8:D$18,3,FALSE))*(365.25*1*10^-6)),0)</f>
        <v>0.11834099999999999</v>
      </c>
      <c r="L1002" s="4">
        <f>IF(I1002="Secured",(E1002*(VLOOKUP(F1002,'Background data'!B$8:G$18,4,FALSE))*(365.25*1*10^-6)),0)</f>
        <v>5.3253449999999996E-3</v>
      </c>
      <c r="M1002" s="4">
        <f>IF(I1002="Secured",(E1002*(VLOOKUP(F1002,'Background data'!B$8:H$18,5,FALSE))*(365.25*1*10^-6)),0)</f>
        <v>0.21301379999999995</v>
      </c>
    </row>
    <row r="1003" spans="1:13" x14ac:dyDescent="0.3">
      <c r="A1003" s="2" t="s">
        <v>1571</v>
      </c>
      <c r="B1003" s="2" t="s">
        <v>248</v>
      </c>
      <c r="C1003" s="3">
        <v>45434</v>
      </c>
      <c r="D1003" s="2" t="s">
        <v>5</v>
      </c>
      <c r="E1003" s="2">
        <f>VLOOKUP(D1003,'Background data'!B$2:E$5,4,FALSE)</f>
        <v>64.8</v>
      </c>
      <c r="F1003" s="2" t="s">
        <v>11</v>
      </c>
      <c r="G1003" s="10">
        <v>45770</v>
      </c>
      <c r="H1003" s="2" t="s">
        <v>389</v>
      </c>
      <c r="I1003" s="2" t="str">
        <f t="shared" si="24"/>
        <v>Secured</v>
      </c>
      <c r="J1003" s="4">
        <f>IF($I1003="Secured",(E1003*(VLOOKUP(F1003,'Background data'!B$8:D$18,2,FALSE))*(365.25*1*10^-6)),0)</f>
        <v>1.0650689999999999E-2</v>
      </c>
      <c r="K1003" s="4">
        <f>IF($I1003="Secured",(E1003*(VLOOKUP(F1003,'Background data'!B$8:D$18,3,FALSE))*(365.25*1*10^-6)),0)</f>
        <v>0.11834099999999999</v>
      </c>
      <c r="L1003" s="4">
        <f>IF(I1003="Secured",(E1003*(VLOOKUP(F1003,'Background data'!B$8:G$18,4,FALSE))*(365.25*1*10^-6)),0)</f>
        <v>5.3253449999999996E-3</v>
      </c>
      <c r="M1003" s="4">
        <f>IF(I1003="Secured",(E1003*(VLOOKUP(F1003,'Background data'!B$8:H$18,5,FALSE))*(365.25*1*10^-6)),0)</f>
        <v>0.21301379999999995</v>
      </c>
    </row>
    <row r="1004" spans="1:13" x14ac:dyDescent="0.3">
      <c r="A1004" s="2" t="s">
        <v>1572</v>
      </c>
      <c r="B1004" s="2" t="s">
        <v>248</v>
      </c>
      <c r="C1004" s="3">
        <v>45429</v>
      </c>
      <c r="D1004" s="2" t="s">
        <v>5</v>
      </c>
      <c r="E1004" s="2">
        <f>VLOOKUP(D1004,'Background data'!B$2:E$5,4,FALSE)</f>
        <v>64.8</v>
      </c>
      <c r="F1004" s="2" t="s">
        <v>11</v>
      </c>
      <c r="G1004" s="10">
        <v>45770</v>
      </c>
      <c r="H1004" s="2" t="s">
        <v>389</v>
      </c>
      <c r="I1004" s="2" t="str">
        <f t="shared" si="24"/>
        <v>Secured</v>
      </c>
      <c r="J1004" s="4">
        <f>IF($I1004="Secured",(E1004*(VLOOKUP(F1004,'Background data'!B$8:D$18,2,FALSE))*(365.25*1*10^-6)),0)</f>
        <v>1.0650689999999999E-2</v>
      </c>
      <c r="K1004" s="4">
        <f>IF($I1004="Secured",(E1004*(VLOOKUP(F1004,'Background data'!B$8:D$18,3,FALSE))*(365.25*1*10^-6)),0)</f>
        <v>0.11834099999999999</v>
      </c>
      <c r="L1004" s="4">
        <f>IF(I1004="Secured",(E1004*(VLOOKUP(F1004,'Background data'!B$8:G$18,4,FALSE))*(365.25*1*10^-6)),0)</f>
        <v>5.3253449999999996E-3</v>
      </c>
      <c r="M1004" s="4">
        <f>IF(I1004="Secured",(E1004*(VLOOKUP(F1004,'Background data'!B$8:H$18,5,FALSE))*(365.25*1*10^-6)),0)</f>
        <v>0.21301379999999995</v>
      </c>
    </row>
    <row r="1005" spans="1:13" x14ac:dyDescent="0.3">
      <c r="A1005" s="2" t="s">
        <v>1573</v>
      </c>
      <c r="B1005" s="2" t="s">
        <v>249</v>
      </c>
      <c r="C1005" s="3">
        <v>45443</v>
      </c>
      <c r="D1005" s="2" t="s">
        <v>4</v>
      </c>
      <c r="E1005" s="2">
        <f>VLOOKUP(D1005,'Background data'!B$2:E$5,4,FALSE)</f>
        <v>47.25</v>
      </c>
      <c r="F1005" s="2" t="s">
        <v>11</v>
      </c>
      <c r="G1005" s="10">
        <v>45770</v>
      </c>
      <c r="H1005" s="2" t="s">
        <v>405</v>
      </c>
      <c r="I1005" s="2" t="str">
        <f t="shared" si="24"/>
        <v>Secured</v>
      </c>
      <c r="J1005" s="4">
        <f>IF($I1005="Secured",(E1005*(VLOOKUP(F1005,'Background data'!B$8:D$18,2,FALSE))*(365.25*1*10^-6)),0)</f>
        <v>7.7661281249999988E-3</v>
      </c>
      <c r="K1005" s="4">
        <f>IF($I1005="Secured",(E1005*(VLOOKUP(F1005,'Background data'!B$8:D$18,3,FALSE))*(365.25*1*10^-6)),0)</f>
        <v>8.6290312499999994E-2</v>
      </c>
      <c r="L1005" s="4">
        <f>IF(I1005="Secured",(E1005*(VLOOKUP(F1005,'Background data'!B$8:G$18,4,FALSE))*(365.25*1*10^-6)),0)</f>
        <v>3.8830640624999994E-3</v>
      </c>
      <c r="M1005" s="4">
        <f>IF(I1005="Secured",(E1005*(VLOOKUP(F1005,'Background data'!B$8:H$18,5,FALSE))*(365.25*1*10^-6)),0)</f>
        <v>0.15532256249999998</v>
      </c>
    </row>
    <row r="1006" spans="1:13" x14ac:dyDescent="0.3">
      <c r="A1006" s="2" t="s">
        <v>1574</v>
      </c>
      <c r="B1006" s="2" t="s">
        <v>249</v>
      </c>
      <c r="C1006" s="3">
        <v>45448</v>
      </c>
      <c r="D1006" s="2" t="s">
        <v>4</v>
      </c>
      <c r="E1006" s="2">
        <f>VLOOKUP(D1006,'Background data'!B$2:E$5,4,FALSE)</f>
        <v>47.25</v>
      </c>
      <c r="F1006" s="2" t="s">
        <v>11</v>
      </c>
      <c r="G1006" s="10">
        <v>45770</v>
      </c>
      <c r="H1006" s="2" t="s">
        <v>405</v>
      </c>
      <c r="I1006" s="2" t="str">
        <f t="shared" si="24"/>
        <v>Secured</v>
      </c>
      <c r="J1006" s="4">
        <f>IF($I1006="Secured",(E1006*(VLOOKUP(F1006,'Background data'!B$8:D$18,2,FALSE))*(365.25*1*10^-6)),0)</f>
        <v>7.7661281249999988E-3</v>
      </c>
      <c r="K1006" s="4">
        <f>IF($I1006="Secured",(E1006*(VLOOKUP(F1006,'Background data'!B$8:D$18,3,FALSE))*(365.25*1*10^-6)),0)</f>
        <v>8.6290312499999994E-2</v>
      </c>
      <c r="L1006" s="4">
        <f>IF(I1006="Secured",(E1006*(VLOOKUP(F1006,'Background data'!B$8:G$18,4,FALSE))*(365.25*1*10^-6)),0)</f>
        <v>3.8830640624999994E-3</v>
      </c>
      <c r="M1006" s="4">
        <f>IF(I1006="Secured",(E1006*(VLOOKUP(F1006,'Background data'!B$8:H$18,5,FALSE))*(365.25*1*10^-6)),0)</f>
        <v>0.15532256249999998</v>
      </c>
    </row>
    <row r="1007" spans="1:13" x14ac:dyDescent="0.3">
      <c r="A1007" s="2" t="s">
        <v>1575</v>
      </c>
      <c r="B1007" s="2" t="s">
        <v>249</v>
      </c>
      <c r="C1007" s="3">
        <v>45432</v>
      </c>
      <c r="D1007" s="2" t="s">
        <v>4</v>
      </c>
      <c r="E1007" s="2">
        <f>VLOOKUP(D1007,'Background data'!B$2:E$5,4,FALSE)</f>
        <v>47.25</v>
      </c>
      <c r="F1007" s="2" t="s">
        <v>11</v>
      </c>
      <c r="G1007" s="10">
        <v>45770</v>
      </c>
      <c r="H1007" s="2" t="s">
        <v>405</v>
      </c>
      <c r="I1007" s="2" t="str">
        <f t="shared" si="24"/>
        <v>Secured</v>
      </c>
      <c r="J1007" s="4">
        <f>IF($I1007="Secured",(E1007*(VLOOKUP(F1007,'Background data'!B$8:D$18,2,FALSE))*(365.25*1*10^-6)),0)</f>
        <v>7.7661281249999988E-3</v>
      </c>
      <c r="K1007" s="4">
        <f>IF($I1007="Secured",(E1007*(VLOOKUP(F1007,'Background data'!B$8:D$18,3,FALSE))*(365.25*1*10^-6)),0)</f>
        <v>8.6290312499999994E-2</v>
      </c>
      <c r="L1007" s="4">
        <f>IF(I1007="Secured",(E1007*(VLOOKUP(F1007,'Background data'!B$8:G$18,4,FALSE))*(365.25*1*10^-6)),0)</f>
        <v>3.8830640624999994E-3</v>
      </c>
      <c r="M1007" s="4">
        <f>IF(I1007="Secured",(E1007*(VLOOKUP(F1007,'Background data'!B$8:H$18,5,FALSE))*(365.25*1*10^-6)),0)</f>
        <v>0.15532256249999998</v>
      </c>
    </row>
    <row r="1008" spans="1:13" x14ac:dyDescent="0.3">
      <c r="A1008" s="2" t="s">
        <v>1576</v>
      </c>
      <c r="B1008" s="2" t="s">
        <v>249</v>
      </c>
      <c r="C1008" s="3">
        <v>45435</v>
      </c>
      <c r="D1008" s="2" t="s">
        <v>4</v>
      </c>
      <c r="E1008" s="2">
        <f>VLOOKUP(D1008,'Background data'!B$2:E$5,4,FALSE)</f>
        <v>47.25</v>
      </c>
      <c r="F1008" s="2" t="s">
        <v>11</v>
      </c>
      <c r="G1008" s="10">
        <v>45770</v>
      </c>
      <c r="H1008" s="2" t="s">
        <v>405</v>
      </c>
      <c r="I1008" s="2" t="str">
        <f t="shared" si="24"/>
        <v>Secured</v>
      </c>
      <c r="J1008" s="4">
        <f>IF($I1008="Secured",(E1008*(VLOOKUP(F1008,'Background data'!B$8:D$18,2,FALSE))*(365.25*1*10^-6)),0)</f>
        <v>7.7661281249999988E-3</v>
      </c>
      <c r="K1008" s="4">
        <f>IF($I1008="Secured",(E1008*(VLOOKUP(F1008,'Background data'!B$8:D$18,3,FALSE))*(365.25*1*10^-6)),0)</f>
        <v>8.6290312499999994E-2</v>
      </c>
      <c r="L1008" s="4">
        <f>IF(I1008="Secured",(E1008*(VLOOKUP(F1008,'Background data'!B$8:G$18,4,FALSE))*(365.25*1*10^-6)),0)</f>
        <v>3.8830640624999994E-3</v>
      </c>
      <c r="M1008" s="4">
        <f>IF(I1008="Secured",(E1008*(VLOOKUP(F1008,'Background data'!B$8:H$18,5,FALSE))*(365.25*1*10^-6)),0)</f>
        <v>0.15532256249999998</v>
      </c>
    </row>
    <row r="1009" spans="1:13" x14ac:dyDescent="0.3">
      <c r="A1009" s="2" t="s">
        <v>1577</v>
      </c>
      <c r="B1009" s="2" t="s">
        <v>249</v>
      </c>
      <c r="C1009" s="3">
        <v>45432</v>
      </c>
      <c r="D1009" s="2" t="s">
        <v>5</v>
      </c>
      <c r="E1009" s="2">
        <f>VLOOKUP(D1009,'Background data'!B$2:E$5,4,FALSE)</f>
        <v>64.8</v>
      </c>
      <c r="F1009" s="2" t="s">
        <v>11</v>
      </c>
      <c r="G1009" s="10">
        <v>45770</v>
      </c>
      <c r="H1009" s="2" t="s">
        <v>389</v>
      </c>
      <c r="I1009" s="2" t="str">
        <f t="shared" si="24"/>
        <v>Secured</v>
      </c>
      <c r="J1009" s="4">
        <f>IF($I1009="Secured",(E1009*(VLOOKUP(F1009,'Background data'!B$8:D$18,2,FALSE))*(365.25*1*10^-6)),0)</f>
        <v>1.0650689999999999E-2</v>
      </c>
      <c r="K1009" s="4">
        <f>IF($I1009="Secured",(E1009*(VLOOKUP(F1009,'Background data'!B$8:D$18,3,FALSE))*(365.25*1*10^-6)),0)</f>
        <v>0.11834099999999999</v>
      </c>
      <c r="L1009" s="4">
        <f>IF(I1009="Secured",(E1009*(VLOOKUP(F1009,'Background data'!B$8:G$18,4,FALSE))*(365.25*1*10^-6)),0)</f>
        <v>5.3253449999999996E-3</v>
      </c>
      <c r="M1009" s="4">
        <f>IF(I1009="Secured",(E1009*(VLOOKUP(F1009,'Background data'!B$8:H$18,5,FALSE))*(365.25*1*10^-6)),0)</f>
        <v>0.21301379999999995</v>
      </c>
    </row>
    <row r="1010" spans="1:13" x14ac:dyDescent="0.3">
      <c r="A1010" s="2" t="s">
        <v>1578</v>
      </c>
      <c r="B1010" s="2" t="s">
        <v>249</v>
      </c>
      <c r="C1010" s="3">
        <v>45432</v>
      </c>
      <c r="D1010" s="2" t="s">
        <v>5</v>
      </c>
      <c r="E1010" s="2">
        <f>VLOOKUP(D1010,'Background data'!B$2:E$5,4,FALSE)</f>
        <v>64.8</v>
      </c>
      <c r="F1010" s="2" t="s">
        <v>11</v>
      </c>
      <c r="G1010" s="10">
        <v>45770</v>
      </c>
      <c r="H1010" s="2" t="s">
        <v>389</v>
      </c>
      <c r="I1010" s="2" t="str">
        <f t="shared" si="24"/>
        <v>Secured</v>
      </c>
      <c r="J1010" s="4">
        <f>IF($I1010="Secured",(E1010*(VLOOKUP(F1010,'Background data'!B$8:D$18,2,FALSE))*(365.25*1*10^-6)),0)</f>
        <v>1.0650689999999999E-2</v>
      </c>
      <c r="K1010" s="4">
        <f>IF($I1010="Secured",(E1010*(VLOOKUP(F1010,'Background data'!B$8:D$18,3,FALSE))*(365.25*1*10^-6)),0)</f>
        <v>0.11834099999999999</v>
      </c>
      <c r="L1010" s="4">
        <f>IF(I1010="Secured",(E1010*(VLOOKUP(F1010,'Background data'!B$8:G$18,4,FALSE))*(365.25*1*10^-6)),0)</f>
        <v>5.3253449999999996E-3</v>
      </c>
      <c r="M1010" s="4">
        <f>IF(I1010="Secured",(E1010*(VLOOKUP(F1010,'Background data'!B$8:H$18,5,FALSE))*(365.25*1*10^-6)),0)</f>
        <v>0.21301379999999995</v>
      </c>
    </row>
    <row r="1011" spans="1:13" x14ac:dyDescent="0.3">
      <c r="A1011" s="2" t="s">
        <v>1579</v>
      </c>
      <c r="B1011" s="2" t="s">
        <v>249</v>
      </c>
      <c r="C1011" s="3">
        <v>45432</v>
      </c>
      <c r="D1011" s="2" t="s">
        <v>5</v>
      </c>
      <c r="E1011" s="2">
        <f>VLOOKUP(D1011,'Background data'!B$2:E$5,4,FALSE)</f>
        <v>64.8</v>
      </c>
      <c r="F1011" s="2" t="s">
        <v>11</v>
      </c>
      <c r="G1011" s="10">
        <v>45770</v>
      </c>
      <c r="H1011" s="2" t="s">
        <v>389</v>
      </c>
      <c r="I1011" s="2" t="str">
        <f t="shared" si="24"/>
        <v>Secured</v>
      </c>
      <c r="J1011" s="4">
        <f>IF($I1011="Secured",(E1011*(VLOOKUP(F1011,'Background data'!B$8:D$18,2,FALSE))*(365.25*1*10^-6)),0)</f>
        <v>1.0650689999999999E-2</v>
      </c>
      <c r="K1011" s="4">
        <f>IF($I1011="Secured",(E1011*(VLOOKUP(F1011,'Background data'!B$8:D$18,3,FALSE))*(365.25*1*10^-6)),0)</f>
        <v>0.11834099999999999</v>
      </c>
      <c r="L1011" s="4">
        <f>IF(I1011="Secured",(E1011*(VLOOKUP(F1011,'Background data'!B$8:G$18,4,FALSE))*(365.25*1*10^-6)),0)</f>
        <v>5.3253449999999996E-3</v>
      </c>
      <c r="M1011" s="4">
        <f>IF(I1011="Secured",(E1011*(VLOOKUP(F1011,'Background data'!B$8:H$18,5,FALSE))*(365.25*1*10^-6)),0)</f>
        <v>0.21301379999999995</v>
      </c>
    </row>
    <row r="1012" spans="1:13" x14ac:dyDescent="0.3">
      <c r="A1012" s="2" t="s">
        <v>1580</v>
      </c>
      <c r="B1012" s="2" t="s">
        <v>249</v>
      </c>
      <c r="C1012" s="3">
        <v>45443</v>
      </c>
      <c r="D1012" s="2" t="s">
        <v>5</v>
      </c>
      <c r="E1012" s="2">
        <f>VLOOKUP(D1012,'Background data'!B$2:E$5,4,FALSE)</f>
        <v>64.8</v>
      </c>
      <c r="F1012" s="2" t="s">
        <v>11</v>
      </c>
      <c r="G1012" s="10">
        <v>45770</v>
      </c>
      <c r="H1012" s="2" t="s">
        <v>389</v>
      </c>
      <c r="I1012" s="2" t="str">
        <f t="shared" si="24"/>
        <v>Secured</v>
      </c>
      <c r="J1012" s="4">
        <f>IF($I1012="Secured",(E1012*(VLOOKUP(F1012,'Background data'!B$8:D$18,2,FALSE))*(365.25*1*10^-6)),0)</f>
        <v>1.0650689999999999E-2</v>
      </c>
      <c r="K1012" s="4">
        <f>IF($I1012="Secured",(E1012*(VLOOKUP(F1012,'Background data'!B$8:D$18,3,FALSE))*(365.25*1*10^-6)),0)</f>
        <v>0.11834099999999999</v>
      </c>
      <c r="L1012" s="4">
        <f>IF(I1012="Secured",(E1012*(VLOOKUP(F1012,'Background data'!B$8:G$18,4,FALSE))*(365.25*1*10^-6)),0)</f>
        <v>5.3253449999999996E-3</v>
      </c>
      <c r="M1012" s="4">
        <f>IF(I1012="Secured",(E1012*(VLOOKUP(F1012,'Background data'!B$8:H$18,5,FALSE))*(365.25*1*10^-6)),0)</f>
        <v>0.21301379999999995</v>
      </c>
    </row>
    <row r="1013" spans="1:13" x14ac:dyDescent="0.3">
      <c r="A1013" s="2" t="s">
        <v>1581</v>
      </c>
      <c r="B1013" s="2" t="s">
        <v>249</v>
      </c>
      <c r="C1013" s="17">
        <v>45541</v>
      </c>
      <c r="D1013" s="2" t="s">
        <v>5</v>
      </c>
      <c r="E1013" s="2">
        <f>VLOOKUP(D1013,'Background data'!B$2:E$5,4,FALSE)</f>
        <v>64.8</v>
      </c>
      <c r="F1013" s="2" t="s">
        <v>11</v>
      </c>
      <c r="G1013" s="10">
        <v>45770</v>
      </c>
      <c r="H1013" s="2" t="s">
        <v>389</v>
      </c>
      <c r="I1013" s="2" t="str">
        <f t="shared" si="24"/>
        <v>Secured</v>
      </c>
      <c r="J1013" s="4">
        <f>IF($I1013="Secured",(E1013*(VLOOKUP(F1013,'Background data'!B$8:D$18,2,FALSE))*(365.25*1*10^-6)),0)</f>
        <v>1.0650689999999999E-2</v>
      </c>
      <c r="K1013" s="4">
        <f>IF($I1013="Secured",(E1013*(VLOOKUP(F1013,'Background data'!B$8:D$18,3,FALSE))*(365.25*1*10^-6)),0)</f>
        <v>0.11834099999999999</v>
      </c>
      <c r="L1013" s="4">
        <f>IF(I1013="Secured",(E1013*(VLOOKUP(F1013,'Background data'!B$8:G$18,4,FALSE))*(365.25*1*10^-6)),0)</f>
        <v>5.3253449999999996E-3</v>
      </c>
      <c r="M1013" s="4">
        <f>IF(I1013="Secured",(E1013*(VLOOKUP(F1013,'Background data'!B$8:H$18,5,FALSE))*(365.25*1*10^-6)),0)</f>
        <v>0.21301379999999995</v>
      </c>
    </row>
    <row r="1014" spans="1:13" x14ac:dyDescent="0.3">
      <c r="A1014" s="2" t="s">
        <v>1582</v>
      </c>
      <c r="B1014" s="2" t="s">
        <v>249</v>
      </c>
      <c r="C1014" s="3">
        <v>45432</v>
      </c>
      <c r="D1014" s="2" t="s">
        <v>5</v>
      </c>
      <c r="E1014" s="2">
        <f>VLOOKUP(D1014,'Background data'!B$2:E$5,4,FALSE)</f>
        <v>64.8</v>
      </c>
      <c r="F1014" s="2" t="s">
        <v>11</v>
      </c>
      <c r="G1014" s="10">
        <v>45770</v>
      </c>
      <c r="H1014" s="2" t="s">
        <v>389</v>
      </c>
      <c r="I1014" s="2" t="str">
        <f t="shared" si="24"/>
        <v>Secured</v>
      </c>
      <c r="J1014" s="4">
        <f>IF($I1014="Secured",(E1014*(VLOOKUP(F1014,'Background data'!B$8:D$18,2,FALSE))*(365.25*1*10^-6)),0)</f>
        <v>1.0650689999999999E-2</v>
      </c>
      <c r="K1014" s="4">
        <f>IF($I1014="Secured",(E1014*(VLOOKUP(F1014,'Background data'!B$8:D$18,3,FALSE))*(365.25*1*10^-6)),0)</f>
        <v>0.11834099999999999</v>
      </c>
      <c r="L1014" s="4">
        <f>IF(I1014="Secured",(E1014*(VLOOKUP(F1014,'Background data'!B$8:G$18,4,FALSE))*(365.25*1*10^-6)),0)</f>
        <v>5.3253449999999996E-3</v>
      </c>
      <c r="M1014" s="4">
        <f>IF(I1014="Secured",(E1014*(VLOOKUP(F1014,'Background data'!B$8:H$18,5,FALSE))*(365.25*1*10^-6)),0)</f>
        <v>0.21301379999999995</v>
      </c>
    </row>
    <row r="1015" spans="1:13" x14ac:dyDescent="0.3">
      <c r="A1015" s="2" t="s">
        <v>1583</v>
      </c>
      <c r="B1015" s="2" t="s">
        <v>249</v>
      </c>
      <c r="C1015" s="3">
        <v>45432</v>
      </c>
      <c r="D1015" s="2" t="s">
        <v>4</v>
      </c>
      <c r="E1015" s="2">
        <f>VLOOKUP(D1015,'Background data'!B$2:E$5,4,FALSE)</f>
        <v>47.25</v>
      </c>
      <c r="F1015" s="2" t="s">
        <v>11</v>
      </c>
      <c r="G1015" s="10">
        <v>45770</v>
      </c>
      <c r="H1015" s="2" t="s">
        <v>405</v>
      </c>
      <c r="I1015" s="2" t="str">
        <f t="shared" si="24"/>
        <v>Secured</v>
      </c>
      <c r="J1015" s="4">
        <f>IF($I1015="Secured",(E1015*(VLOOKUP(F1015,'Background data'!B$8:D$18,2,FALSE))*(365.25*1*10^-6)),0)</f>
        <v>7.7661281249999988E-3</v>
      </c>
      <c r="K1015" s="4">
        <f>IF($I1015="Secured",(E1015*(VLOOKUP(F1015,'Background data'!B$8:D$18,3,FALSE))*(365.25*1*10^-6)),0)</f>
        <v>8.6290312499999994E-2</v>
      </c>
      <c r="L1015" s="4">
        <f>IF(I1015="Secured",(E1015*(VLOOKUP(F1015,'Background data'!B$8:G$18,4,FALSE))*(365.25*1*10^-6)),0)</f>
        <v>3.8830640624999994E-3</v>
      </c>
      <c r="M1015" s="4">
        <f>IF(I1015="Secured",(E1015*(VLOOKUP(F1015,'Background data'!B$8:H$18,5,FALSE))*(365.25*1*10^-6)),0)</f>
        <v>0.15532256249999998</v>
      </c>
    </row>
    <row r="1016" spans="1:13" x14ac:dyDescent="0.3">
      <c r="A1016" s="2" t="s">
        <v>1584</v>
      </c>
      <c r="B1016" s="2" t="s">
        <v>250</v>
      </c>
      <c r="C1016" s="3">
        <v>45442</v>
      </c>
      <c r="D1016" s="2" t="s">
        <v>4</v>
      </c>
      <c r="E1016" s="2">
        <f>VLOOKUP(D1016,'Background data'!B$2:E$5,4,FALSE)</f>
        <v>47.25</v>
      </c>
      <c r="F1016" s="2" t="s">
        <v>11</v>
      </c>
      <c r="G1016" s="10">
        <v>45770</v>
      </c>
      <c r="H1016" s="2" t="s">
        <v>405</v>
      </c>
      <c r="I1016" s="2" t="str">
        <f t="shared" si="24"/>
        <v>Secured</v>
      </c>
      <c r="J1016" s="4">
        <f>IF($I1016="Secured",(E1016*(VLOOKUP(F1016,'Background data'!B$8:D$18,2,FALSE))*(365.25*1*10^-6)),0)</f>
        <v>7.7661281249999988E-3</v>
      </c>
      <c r="K1016" s="4">
        <f>IF($I1016="Secured",(E1016*(VLOOKUP(F1016,'Background data'!B$8:D$18,3,FALSE))*(365.25*1*10^-6)),0)</f>
        <v>8.6290312499999994E-2</v>
      </c>
      <c r="L1016" s="4">
        <f>IF(I1016="Secured",(E1016*(VLOOKUP(F1016,'Background data'!B$8:G$18,4,FALSE))*(365.25*1*10^-6)),0)</f>
        <v>3.8830640624999994E-3</v>
      </c>
      <c r="M1016" s="4">
        <f>IF(I1016="Secured",(E1016*(VLOOKUP(F1016,'Background data'!B$8:H$18,5,FALSE))*(365.25*1*10^-6)),0)</f>
        <v>0.15532256249999998</v>
      </c>
    </row>
    <row r="1017" spans="1:13" x14ac:dyDescent="0.3">
      <c r="A1017" s="2" t="s">
        <v>1585</v>
      </c>
      <c r="B1017" s="2" t="s">
        <v>250</v>
      </c>
      <c r="C1017" s="3">
        <v>45443</v>
      </c>
      <c r="D1017" s="2" t="s">
        <v>4</v>
      </c>
      <c r="E1017" s="2">
        <f>VLOOKUP(D1017,'Background data'!B$2:E$5,4,FALSE)</f>
        <v>47.25</v>
      </c>
      <c r="F1017" s="2" t="s">
        <v>11</v>
      </c>
      <c r="G1017" s="10">
        <v>45770</v>
      </c>
      <c r="H1017" s="2" t="s">
        <v>405</v>
      </c>
      <c r="I1017" s="2" t="str">
        <f t="shared" si="24"/>
        <v>Secured</v>
      </c>
      <c r="J1017" s="4">
        <f>IF($I1017="Secured",(E1017*(VLOOKUP(F1017,'Background data'!B$8:D$18,2,FALSE))*(365.25*1*10^-6)),0)</f>
        <v>7.7661281249999988E-3</v>
      </c>
      <c r="K1017" s="4">
        <f>IF($I1017="Secured",(E1017*(VLOOKUP(F1017,'Background data'!B$8:D$18,3,FALSE))*(365.25*1*10^-6)),0)</f>
        <v>8.6290312499999994E-2</v>
      </c>
      <c r="L1017" s="4">
        <f>IF(I1017="Secured",(E1017*(VLOOKUP(F1017,'Background data'!B$8:G$18,4,FALSE))*(365.25*1*10^-6)),0)</f>
        <v>3.8830640624999994E-3</v>
      </c>
      <c r="M1017" s="4">
        <f>IF(I1017="Secured",(E1017*(VLOOKUP(F1017,'Background data'!B$8:H$18,5,FALSE))*(365.25*1*10^-6)),0)</f>
        <v>0.15532256249999998</v>
      </c>
    </row>
    <row r="1018" spans="1:13" x14ac:dyDescent="0.3">
      <c r="A1018" s="2" t="s">
        <v>1586</v>
      </c>
      <c r="B1018" s="2" t="s">
        <v>250</v>
      </c>
      <c r="C1018" s="3">
        <v>45442</v>
      </c>
      <c r="D1018" s="2" t="s">
        <v>4</v>
      </c>
      <c r="E1018" s="2">
        <f>VLOOKUP(D1018,'Background data'!B$2:E$5,4,FALSE)</f>
        <v>47.25</v>
      </c>
      <c r="F1018" s="2" t="s">
        <v>11</v>
      </c>
      <c r="G1018" s="10">
        <v>45770</v>
      </c>
      <c r="H1018" s="2" t="s">
        <v>405</v>
      </c>
      <c r="I1018" s="2" t="str">
        <f t="shared" si="24"/>
        <v>Secured</v>
      </c>
      <c r="J1018" s="4">
        <f>IF($I1018="Secured",(E1018*(VLOOKUP(F1018,'Background data'!B$8:D$18,2,FALSE))*(365.25*1*10^-6)),0)</f>
        <v>7.7661281249999988E-3</v>
      </c>
      <c r="K1018" s="4">
        <f>IF($I1018="Secured",(E1018*(VLOOKUP(F1018,'Background data'!B$8:D$18,3,FALSE))*(365.25*1*10^-6)),0)</f>
        <v>8.6290312499999994E-2</v>
      </c>
      <c r="L1018" s="4">
        <f>IF(I1018="Secured",(E1018*(VLOOKUP(F1018,'Background data'!B$8:G$18,4,FALSE))*(365.25*1*10^-6)),0)</f>
        <v>3.8830640624999994E-3</v>
      </c>
      <c r="M1018" s="4">
        <f>IF(I1018="Secured",(E1018*(VLOOKUP(F1018,'Background data'!B$8:H$18,5,FALSE))*(365.25*1*10^-6)),0)</f>
        <v>0.15532256249999998</v>
      </c>
    </row>
    <row r="1019" spans="1:13" x14ac:dyDescent="0.3">
      <c r="A1019" s="2" t="s">
        <v>255</v>
      </c>
      <c r="B1019" s="2" t="s">
        <v>252</v>
      </c>
      <c r="C1019" s="3">
        <v>45448</v>
      </c>
      <c r="D1019" s="2" t="s">
        <v>4</v>
      </c>
      <c r="E1019" s="2">
        <f>VLOOKUP(D1019,'Background data'!B$2:E$5,4,FALSE)</f>
        <v>47.25</v>
      </c>
      <c r="F1019" s="2" t="s">
        <v>11</v>
      </c>
      <c r="G1019" s="10">
        <v>45770</v>
      </c>
      <c r="H1019" s="2" t="s">
        <v>405</v>
      </c>
      <c r="I1019" s="2" t="str">
        <f t="shared" si="24"/>
        <v>Secured</v>
      </c>
      <c r="J1019" s="4">
        <f>IF($I1019="Secured",(E1019*(VLOOKUP(F1019,'Background data'!B$8:D$18,2,FALSE))*(365.25*1*10^-6)),0)</f>
        <v>7.7661281249999988E-3</v>
      </c>
      <c r="K1019" s="4">
        <f>IF($I1019="Secured",(E1019*(VLOOKUP(F1019,'Background data'!B$8:D$18,3,FALSE))*(365.25*1*10^-6)),0)</f>
        <v>8.6290312499999994E-2</v>
      </c>
      <c r="L1019" s="4">
        <f>IF(I1019="Secured",(E1019*(VLOOKUP(F1019,'Background data'!B$8:G$18,4,FALSE))*(365.25*1*10^-6)),0)</f>
        <v>3.8830640624999994E-3</v>
      </c>
      <c r="M1019" s="4">
        <f>IF(I1019="Secured",(E1019*(VLOOKUP(F1019,'Background data'!B$8:H$18,5,FALSE))*(365.25*1*10^-6)),0)</f>
        <v>0.15532256249999998</v>
      </c>
    </row>
    <row r="1020" spans="1:13" x14ac:dyDescent="0.3">
      <c r="A1020" s="2" t="s">
        <v>251</v>
      </c>
      <c r="B1020" s="2" t="s">
        <v>252</v>
      </c>
      <c r="C1020" s="3">
        <v>45434</v>
      </c>
      <c r="D1020" s="2" t="s">
        <v>4</v>
      </c>
      <c r="E1020" s="2">
        <f>VLOOKUP(D1020,'Background data'!B$2:E$5,4,FALSE)</f>
        <v>47.25</v>
      </c>
      <c r="F1020" s="2" t="s">
        <v>11</v>
      </c>
      <c r="G1020" s="10">
        <v>45770</v>
      </c>
      <c r="H1020" s="2" t="s">
        <v>405</v>
      </c>
      <c r="I1020" s="2" t="str">
        <f t="shared" si="24"/>
        <v>Secured</v>
      </c>
      <c r="J1020" s="4">
        <f>IF($I1020="Secured",(E1020*(VLOOKUP(F1020,'Background data'!B$8:D$18,2,FALSE))*(365.25*1*10^-6)),0)</f>
        <v>7.7661281249999988E-3</v>
      </c>
      <c r="K1020" s="4">
        <f>IF($I1020="Secured",(E1020*(VLOOKUP(F1020,'Background data'!B$8:D$18,3,FALSE))*(365.25*1*10^-6)),0)</f>
        <v>8.6290312499999994E-2</v>
      </c>
      <c r="L1020" s="4">
        <f>IF(I1020="Secured",(E1020*(VLOOKUP(F1020,'Background data'!B$8:G$18,4,FALSE))*(365.25*1*10^-6)),0)</f>
        <v>3.8830640624999994E-3</v>
      </c>
      <c r="M1020" s="4">
        <f>IF(I1020="Secured",(E1020*(VLOOKUP(F1020,'Background data'!B$8:H$18,5,FALSE))*(365.25*1*10^-6)),0)</f>
        <v>0.15532256249999998</v>
      </c>
    </row>
    <row r="1021" spans="1:13" x14ac:dyDescent="0.3">
      <c r="A1021" s="2" t="s">
        <v>262</v>
      </c>
      <c r="B1021" s="2" t="s">
        <v>252</v>
      </c>
      <c r="C1021" s="3">
        <v>45450</v>
      </c>
      <c r="D1021" s="2" t="s">
        <v>4</v>
      </c>
      <c r="E1021" s="2">
        <f>VLOOKUP(D1021,'Background data'!B$2:E$5,4,FALSE)</f>
        <v>47.25</v>
      </c>
      <c r="F1021" s="2" t="s">
        <v>11</v>
      </c>
      <c r="G1021" s="10">
        <v>45770</v>
      </c>
      <c r="H1021" s="2" t="s">
        <v>405</v>
      </c>
      <c r="I1021" s="2" t="str">
        <f t="shared" si="24"/>
        <v>Secured</v>
      </c>
      <c r="J1021" s="4">
        <f>IF($I1021="Secured",(E1021*(VLOOKUP(F1021,'Background data'!B$8:D$18,2,FALSE))*(365.25*1*10^-6)),0)</f>
        <v>7.7661281249999988E-3</v>
      </c>
      <c r="K1021" s="4">
        <f>IF($I1021="Secured",(E1021*(VLOOKUP(F1021,'Background data'!B$8:D$18,3,FALSE))*(365.25*1*10^-6)),0)</f>
        <v>8.6290312499999994E-2</v>
      </c>
      <c r="L1021" s="4">
        <f>IF(I1021="Secured",(E1021*(VLOOKUP(F1021,'Background data'!B$8:G$18,4,FALSE))*(365.25*1*10^-6)),0)</f>
        <v>3.8830640624999994E-3</v>
      </c>
      <c r="M1021" s="4">
        <f>IF(I1021="Secured",(E1021*(VLOOKUP(F1021,'Background data'!B$8:H$18,5,FALSE))*(365.25*1*10^-6)),0)</f>
        <v>0.15532256249999998</v>
      </c>
    </row>
    <row r="1022" spans="1:13" x14ac:dyDescent="0.3">
      <c r="A1022" s="2" t="s">
        <v>260</v>
      </c>
      <c r="B1022" s="2" t="s">
        <v>252</v>
      </c>
      <c r="C1022" s="3">
        <v>45449</v>
      </c>
      <c r="D1022" s="2" t="s">
        <v>4</v>
      </c>
      <c r="E1022" s="2">
        <f>VLOOKUP(D1022,'Background data'!B$2:E$5,4,FALSE)</f>
        <v>47.25</v>
      </c>
      <c r="F1022" s="2" t="s">
        <v>11</v>
      </c>
      <c r="G1022" s="10">
        <v>45770</v>
      </c>
      <c r="H1022" s="2" t="s">
        <v>405</v>
      </c>
      <c r="I1022" s="2" t="str">
        <f t="shared" si="24"/>
        <v>Secured</v>
      </c>
      <c r="J1022" s="4">
        <f>IF($I1022="Secured",(E1022*(VLOOKUP(F1022,'Background data'!B$8:D$18,2,FALSE))*(365.25*1*10^-6)),0)</f>
        <v>7.7661281249999988E-3</v>
      </c>
      <c r="K1022" s="4">
        <f>IF($I1022="Secured",(E1022*(VLOOKUP(F1022,'Background data'!B$8:D$18,3,FALSE))*(365.25*1*10^-6)),0)</f>
        <v>8.6290312499999994E-2</v>
      </c>
      <c r="L1022" s="4">
        <f>IF(I1022="Secured",(E1022*(VLOOKUP(F1022,'Background data'!B$8:G$18,4,FALSE))*(365.25*1*10^-6)),0)</f>
        <v>3.8830640624999994E-3</v>
      </c>
      <c r="M1022" s="4">
        <f>IF(I1022="Secured",(E1022*(VLOOKUP(F1022,'Background data'!B$8:H$18,5,FALSE))*(365.25*1*10^-6)),0)</f>
        <v>0.15532256249999998</v>
      </c>
    </row>
    <row r="1023" spans="1:13" x14ac:dyDescent="0.3">
      <c r="A1023" s="2" t="s">
        <v>257</v>
      </c>
      <c r="B1023" s="2" t="s">
        <v>252</v>
      </c>
      <c r="C1023" s="3">
        <v>45448</v>
      </c>
      <c r="D1023" s="2" t="s">
        <v>4</v>
      </c>
      <c r="E1023" s="2">
        <f>VLOOKUP(D1023,'Background data'!B$2:E$5,4,FALSE)</f>
        <v>47.25</v>
      </c>
      <c r="F1023" s="2" t="s">
        <v>11</v>
      </c>
      <c r="G1023" s="10">
        <v>45770</v>
      </c>
      <c r="H1023" s="2" t="s">
        <v>405</v>
      </c>
      <c r="I1023" s="2" t="str">
        <f t="shared" si="24"/>
        <v>Secured</v>
      </c>
      <c r="J1023" s="4">
        <f>IF($I1023="Secured",(E1023*(VLOOKUP(F1023,'Background data'!B$8:D$18,2,FALSE))*(365.25*1*10^-6)),0)</f>
        <v>7.7661281249999988E-3</v>
      </c>
      <c r="K1023" s="4">
        <f>IF($I1023="Secured",(E1023*(VLOOKUP(F1023,'Background data'!B$8:D$18,3,FALSE))*(365.25*1*10^-6)),0)</f>
        <v>8.6290312499999994E-2</v>
      </c>
      <c r="L1023" s="4">
        <f>IF(I1023="Secured",(E1023*(VLOOKUP(F1023,'Background data'!B$8:G$18,4,FALSE))*(365.25*1*10^-6)),0)</f>
        <v>3.8830640624999994E-3</v>
      </c>
      <c r="M1023" s="4">
        <f>IF(I1023="Secured",(E1023*(VLOOKUP(F1023,'Background data'!B$8:H$18,5,FALSE))*(365.25*1*10^-6)),0)</f>
        <v>0.15532256249999998</v>
      </c>
    </row>
    <row r="1024" spans="1:13" x14ac:dyDescent="0.3">
      <c r="A1024" s="2" t="s">
        <v>254</v>
      </c>
      <c r="B1024" s="2" t="s">
        <v>252</v>
      </c>
      <c r="C1024" s="3">
        <v>45441</v>
      </c>
      <c r="D1024" s="2" t="s">
        <v>4</v>
      </c>
      <c r="E1024" s="2">
        <f>VLOOKUP(D1024,'Background data'!B$2:E$5,4,FALSE)</f>
        <v>47.25</v>
      </c>
      <c r="F1024" s="2" t="s">
        <v>11</v>
      </c>
      <c r="G1024" s="10">
        <v>45770</v>
      </c>
      <c r="H1024" s="2" t="s">
        <v>405</v>
      </c>
      <c r="I1024" s="2" t="str">
        <f t="shared" ref="I1024:I1050" si="25">IF(G1024="","Not secured","Secured")</f>
        <v>Secured</v>
      </c>
      <c r="J1024" s="4">
        <f>IF($I1024="Secured",(E1024*(VLOOKUP(F1024,'Background data'!B$8:D$18,2,FALSE))*(365.25*1*10^-6)),0)</f>
        <v>7.7661281249999988E-3</v>
      </c>
      <c r="K1024" s="4">
        <f>IF($I1024="Secured",(E1024*(VLOOKUP(F1024,'Background data'!B$8:D$18,3,FALSE))*(365.25*1*10^-6)),0)</f>
        <v>8.6290312499999994E-2</v>
      </c>
      <c r="L1024" s="4">
        <f>IF(I1024="Secured",(E1024*(VLOOKUP(F1024,'Background data'!B$8:G$18,4,FALSE))*(365.25*1*10^-6)),0)</f>
        <v>3.8830640624999994E-3</v>
      </c>
      <c r="M1024" s="4">
        <f>IF(I1024="Secured",(E1024*(VLOOKUP(F1024,'Background data'!B$8:H$18,5,FALSE))*(365.25*1*10^-6)),0)</f>
        <v>0.15532256249999998</v>
      </c>
    </row>
    <row r="1025" spans="1:13" x14ac:dyDescent="0.3">
      <c r="A1025" s="2" t="s">
        <v>261</v>
      </c>
      <c r="B1025" s="2" t="s">
        <v>252</v>
      </c>
      <c r="C1025" s="3">
        <v>45449</v>
      </c>
      <c r="D1025" s="2" t="s">
        <v>4</v>
      </c>
      <c r="E1025" s="2">
        <f>VLOOKUP(D1025,'Background data'!B$2:E$5,4,FALSE)</f>
        <v>47.25</v>
      </c>
      <c r="F1025" s="2" t="s">
        <v>11</v>
      </c>
      <c r="G1025" s="10">
        <v>45770</v>
      </c>
      <c r="H1025" s="2" t="s">
        <v>405</v>
      </c>
      <c r="I1025" s="2" t="str">
        <f t="shared" si="25"/>
        <v>Secured</v>
      </c>
      <c r="J1025" s="4">
        <f>IF($I1025="Secured",(E1025*(VLOOKUP(F1025,'Background data'!B$8:D$18,2,FALSE))*(365.25*1*10^-6)),0)</f>
        <v>7.7661281249999988E-3</v>
      </c>
      <c r="K1025" s="4">
        <f>IF($I1025="Secured",(E1025*(VLOOKUP(F1025,'Background data'!B$8:D$18,3,FALSE))*(365.25*1*10^-6)),0)</f>
        <v>8.6290312499999994E-2</v>
      </c>
      <c r="L1025" s="4">
        <f>IF(I1025="Secured",(E1025*(VLOOKUP(F1025,'Background data'!B$8:G$18,4,FALSE))*(365.25*1*10^-6)),0)</f>
        <v>3.8830640624999994E-3</v>
      </c>
      <c r="M1025" s="4">
        <f>IF(I1025="Secured",(E1025*(VLOOKUP(F1025,'Background data'!B$8:H$18,5,FALSE))*(365.25*1*10^-6)),0)</f>
        <v>0.15532256249999998</v>
      </c>
    </row>
    <row r="1026" spans="1:13" x14ac:dyDescent="0.3">
      <c r="A1026" s="2" t="s">
        <v>258</v>
      </c>
      <c r="B1026" s="2" t="s">
        <v>252</v>
      </c>
      <c r="C1026" s="3">
        <v>45448</v>
      </c>
      <c r="D1026" s="2" t="s">
        <v>4</v>
      </c>
      <c r="E1026" s="2">
        <f>VLOOKUP(D1026,'Background data'!B$2:E$5,4,FALSE)</f>
        <v>47.25</v>
      </c>
      <c r="F1026" s="2" t="s">
        <v>11</v>
      </c>
      <c r="G1026" s="10">
        <v>45770</v>
      </c>
      <c r="H1026" s="2" t="s">
        <v>405</v>
      </c>
      <c r="I1026" s="2" t="str">
        <f t="shared" si="25"/>
        <v>Secured</v>
      </c>
      <c r="J1026" s="4">
        <f>IF($I1026="Secured",(E1026*(VLOOKUP(F1026,'Background data'!B$8:D$18,2,FALSE))*(365.25*1*10^-6)),0)</f>
        <v>7.7661281249999988E-3</v>
      </c>
      <c r="K1026" s="4">
        <f>IF($I1026="Secured",(E1026*(VLOOKUP(F1026,'Background data'!B$8:D$18,3,FALSE))*(365.25*1*10^-6)),0)</f>
        <v>8.6290312499999994E-2</v>
      </c>
      <c r="L1026" s="4">
        <f>IF(I1026="Secured",(E1026*(VLOOKUP(F1026,'Background data'!B$8:G$18,4,FALSE))*(365.25*1*10^-6)),0)</f>
        <v>3.8830640624999994E-3</v>
      </c>
      <c r="M1026" s="4">
        <f>IF(I1026="Secured",(E1026*(VLOOKUP(F1026,'Background data'!B$8:H$18,5,FALSE))*(365.25*1*10^-6)),0)</f>
        <v>0.15532256249999998</v>
      </c>
    </row>
    <row r="1027" spans="1:13" x14ac:dyDescent="0.3">
      <c r="A1027" s="2" t="s">
        <v>1587</v>
      </c>
      <c r="B1027" s="2" t="s">
        <v>252</v>
      </c>
      <c r="C1027" s="17">
        <v>45484</v>
      </c>
      <c r="D1027" s="2" t="s">
        <v>4</v>
      </c>
      <c r="E1027" s="2">
        <f>VLOOKUP(D1027,'Background data'!B$2:E$5,4,FALSE)</f>
        <v>47.25</v>
      </c>
      <c r="F1027" s="2" t="s">
        <v>11</v>
      </c>
      <c r="G1027" s="10">
        <v>45770</v>
      </c>
      <c r="H1027" s="2" t="s">
        <v>405</v>
      </c>
      <c r="I1027" s="2" t="str">
        <f t="shared" si="25"/>
        <v>Secured</v>
      </c>
      <c r="J1027" s="4">
        <f>IF($I1027="Secured",(E1027*(VLOOKUP(F1027,'Background data'!B$8:D$18,2,FALSE))*(365.25*1*10^-6)),0)</f>
        <v>7.7661281249999988E-3</v>
      </c>
      <c r="K1027" s="4">
        <f>IF($I1027="Secured",(E1027*(VLOOKUP(F1027,'Background data'!B$8:D$18,3,FALSE))*(365.25*1*10^-6)),0)</f>
        <v>8.6290312499999994E-2</v>
      </c>
      <c r="L1027" s="4">
        <f>IF(I1027="Secured",(E1027*(VLOOKUP(F1027,'Background data'!B$8:G$18,4,FALSE))*(365.25*1*10^-6)),0)</f>
        <v>3.8830640624999994E-3</v>
      </c>
      <c r="M1027" s="4">
        <f>IF(I1027="Secured",(E1027*(VLOOKUP(F1027,'Background data'!B$8:H$18,5,FALSE))*(365.25*1*10^-6)),0)</f>
        <v>0.15532256249999998</v>
      </c>
    </row>
    <row r="1028" spans="1:13" x14ac:dyDescent="0.3">
      <c r="A1028" s="2" t="s">
        <v>259</v>
      </c>
      <c r="B1028" s="2" t="s">
        <v>252</v>
      </c>
      <c r="C1028" s="3">
        <v>45448</v>
      </c>
      <c r="D1028" s="2" t="s">
        <v>4</v>
      </c>
      <c r="E1028" s="2">
        <f>VLOOKUP(D1028,'Background data'!B$2:E$5,4,FALSE)</f>
        <v>47.25</v>
      </c>
      <c r="F1028" s="2" t="s">
        <v>11</v>
      </c>
      <c r="G1028" s="10">
        <v>45770</v>
      </c>
      <c r="H1028" s="2" t="s">
        <v>405</v>
      </c>
      <c r="I1028" s="2" t="str">
        <f t="shared" si="25"/>
        <v>Secured</v>
      </c>
      <c r="J1028" s="4">
        <f>IF($I1028="Secured",(E1028*(VLOOKUP(F1028,'Background data'!B$8:D$18,2,FALSE))*(365.25*1*10^-6)),0)</f>
        <v>7.7661281249999988E-3</v>
      </c>
      <c r="K1028" s="4">
        <f>IF($I1028="Secured",(E1028*(VLOOKUP(F1028,'Background data'!B$8:D$18,3,FALSE))*(365.25*1*10^-6)),0)</f>
        <v>8.6290312499999994E-2</v>
      </c>
      <c r="L1028" s="4">
        <f>IF(I1028="Secured",(E1028*(VLOOKUP(F1028,'Background data'!B$8:G$18,4,FALSE))*(365.25*1*10^-6)),0)</f>
        <v>3.8830640624999994E-3</v>
      </c>
      <c r="M1028" s="4">
        <f>IF(I1028="Secured",(E1028*(VLOOKUP(F1028,'Background data'!B$8:H$18,5,FALSE))*(365.25*1*10^-6)),0)</f>
        <v>0.15532256249999998</v>
      </c>
    </row>
    <row r="1029" spans="1:13" x14ac:dyDescent="0.3">
      <c r="A1029" s="2" t="s">
        <v>253</v>
      </c>
      <c r="B1029" s="2" t="s">
        <v>252</v>
      </c>
      <c r="C1029" s="3">
        <v>45440</v>
      </c>
      <c r="D1029" s="2" t="s">
        <v>4</v>
      </c>
      <c r="E1029" s="2">
        <f>VLOOKUP(D1029,'Background data'!B$2:E$5,4,FALSE)</f>
        <v>47.25</v>
      </c>
      <c r="F1029" s="2" t="s">
        <v>11</v>
      </c>
      <c r="G1029" s="10">
        <v>45770</v>
      </c>
      <c r="H1029" s="2" t="s">
        <v>405</v>
      </c>
      <c r="I1029" s="2" t="str">
        <f t="shared" si="25"/>
        <v>Secured</v>
      </c>
      <c r="J1029" s="4">
        <f>IF($I1029="Secured",(E1029*(VLOOKUP(F1029,'Background data'!B$8:D$18,2,FALSE))*(365.25*1*10^-6)),0)</f>
        <v>7.7661281249999988E-3</v>
      </c>
      <c r="K1029" s="4">
        <f>IF($I1029="Secured",(E1029*(VLOOKUP(F1029,'Background data'!B$8:D$18,3,FALSE))*(365.25*1*10^-6)),0)</f>
        <v>8.6290312499999994E-2</v>
      </c>
      <c r="L1029" s="4">
        <f>IF(I1029="Secured",(E1029*(VLOOKUP(F1029,'Background data'!B$8:G$18,4,FALSE))*(365.25*1*10^-6)),0)</f>
        <v>3.8830640624999994E-3</v>
      </c>
      <c r="M1029" s="4">
        <f>IF(I1029="Secured",(E1029*(VLOOKUP(F1029,'Background data'!B$8:H$18,5,FALSE))*(365.25*1*10^-6)),0)</f>
        <v>0.15532256249999998</v>
      </c>
    </row>
    <row r="1030" spans="1:13" x14ac:dyDescent="0.3">
      <c r="A1030" s="2" t="s">
        <v>256</v>
      </c>
      <c r="B1030" s="2" t="s">
        <v>252</v>
      </c>
      <c r="C1030" s="3">
        <v>45448</v>
      </c>
      <c r="D1030" s="2" t="s">
        <v>4</v>
      </c>
      <c r="E1030" s="2">
        <f>VLOOKUP(D1030,'Background data'!B$2:E$5,4,FALSE)</f>
        <v>47.25</v>
      </c>
      <c r="F1030" s="2" t="s">
        <v>11</v>
      </c>
      <c r="G1030" s="10">
        <v>45770</v>
      </c>
      <c r="H1030" s="2" t="s">
        <v>405</v>
      </c>
      <c r="I1030" s="2" t="str">
        <f t="shared" si="25"/>
        <v>Secured</v>
      </c>
      <c r="J1030" s="4">
        <f>IF($I1030="Secured",(E1030*(VLOOKUP(F1030,'Background data'!B$8:D$18,2,FALSE))*(365.25*1*10^-6)),0)</f>
        <v>7.7661281249999988E-3</v>
      </c>
      <c r="K1030" s="4">
        <f>IF($I1030="Secured",(E1030*(VLOOKUP(F1030,'Background data'!B$8:D$18,3,FALSE))*(365.25*1*10^-6)),0)</f>
        <v>8.6290312499999994E-2</v>
      </c>
      <c r="L1030" s="4">
        <f>IF(I1030="Secured",(E1030*(VLOOKUP(F1030,'Background data'!B$8:G$18,4,FALSE))*(365.25*1*10^-6)),0)</f>
        <v>3.8830640624999994E-3</v>
      </c>
      <c r="M1030" s="4">
        <f>IF(I1030="Secured",(E1030*(VLOOKUP(F1030,'Background data'!B$8:H$18,5,FALSE))*(365.25*1*10^-6)),0)</f>
        <v>0.15532256249999998</v>
      </c>
    </row>
    <row r="1031" spans="1:13" x14ac:dyDescent="0.3">
      <c r="A1031" s="2" t="s">
        <v>273</v>
      </c>
      <c r="B1031" s="2" t="s">
        <v>264</v>
      </c>
      <c r="C1031" s="3">
        <v>45447</v>
      </c>
      <c r="D1031" s="2" t="s">
        <v>4</v>
      </c>
      <c r="E1031" s="2">
        <f>VLOOKUP(D1031,'Background data'!B$2:E$5,4,FALSE)</f>
        <v>47.25</v>
      </c>
      <c r="F1031" s="2" t="s">
        <v>11</v>
      </c>
      <c r="G1031" s="10">
        <v>45770</v>
      </c>
      <c r="H1031" s="2" t="s">
        <v>405</v>
      </c>
      <c r="I1031" s="2" t="str">
        <f t="shared" si="25"/>
        <v>Secured</v>
      </c>
      <c r="J1031" s="4">
        <f>IF($I1031="Secured",(E1031*(VLOOKUP(F1031,'Background data'!B$8:D$18,2,FALSE))*(365.25*1*10^-6)),0)</f>
        <v>7.7661281249999988E-3</v>
      </c>
      <c r="K1031" s="4">
        <f>IF($I1031="Secured",(E1031*(VLOOKUP(F1031,'Background data'!B$8:D$18,3,FALSE))*(365.25*1*10^-6)),0)</f>
        <v>8.6290312499999994E-2</v>
      </c>
      <c r="L1031" s="4">
        <f>IF(I1031="Secured",(E1031*(VLOOKUP(F1031,'Background data'!B$8:G$18,4,FALSE))*(365.25*1*10^-6)),0)</f>
        <v>3.8830640624999994E-3</v>
      </c>
      <c r="M1031" s="4">
        <f>IF(I1031="Secured",(E1031*(VLOOKUP(F1031,'Background data'!B$8:H$18,5,FALSE))*(365.25*1*10^-6)),0)</f>
        <v>0.15532256249999998</v>
      </c>
    </row>
    <row r="1032" spans="1:13" x14ac:dyDescent="0.3">
      <c r="A1032" s="2" t="s">
        <v>1588</v>
      </c>
      <c r="B1032" s="2" t="s">
        <v>264</v>
      </c>
      <c r="C1032" s="17">
        <v>45484</v>
      </c>
      <c r="D1032" s="2" t="s">
        <v>4</v>
      </c>
      <c r="E1032" s="2">
        <f>VLOOKUP(D1032,'Background data'!B$2:E$5,4,FALSE)</f>
        <v>47.25</v>
      </c>
      <c r="F1032" s="2" t="s">
        <v>11</v>
      </c>
      <c r="G1032" s="10">
        <v>45770</v>
      </c>
      <c r="H1032" s="2" t="s">
        <v>405</v>
      </c>
      <c r="I1032" s="2" t="str">
        <f t="shared" si="25"/>
        <v>Secured</v>
      </c>
      <c r="J1032" s="4">
        <f>IF($I1032="Secured",(E1032*(VLOOKUP(F1032,'Background data'!B$8:D$18,2,FALSE))*(365.25*1*10^-6)),0)</f>
        <v>7.7661281249999988E-3</v>
      </c>
      <c r="K1032" s="4">
        <f>IF($I1032="Secured",(E1032*(VLOOKUP(F1032,'Background data'!B$8:D$18,3,FALSE))*(365.25*1*10^-6)),0)</f>
        <v>8.6290312499999994E-2</v>
      </c>
      <c r="L1032" s="4">
        <f>IF(I1032="Secured",(E1032*(VLOOKUP(F1032,'Background data'!B$8:G$18,4,FALSE))*(365.25*1*10^-6)),0)</f>
        <v>3.8830640624999994E-3</v>
      </c>
      <c r="M1032" s="4">
        <f>IF(I1032="Secured",(E1032*(VLOOKUP(F1032,'Background data'!B$8:H$18,5,FALSE))*(365.25*1*10^-6)),0)</f>
        <v>0.15532256249999998</v>
      </c>
    </row>
    <row r="1033" spans="1:13" x14ac:dyDescent="0.3">
      <c r="A1033" s="2" t="s">
        <v>279</v>
      </c>
      <c r="B1033" s="2" t="s">
        <v>264</v>
      </c>
      <c r="C1033" s="17">
        <v>45463</v>
      </c>
      <c r="D1033" s="2" t="s">
        <v>4</v>
      </c>
      <c r="E1033" s="2">
        <f>VLOOKUP(D1033,'Background data'!B$2:E$5,4,FALSE)</f>
        <v>47.25</v>
      </c>
      <c r="F1033" s="2" t="s">
        <v>11</v>
      </c>
      <c r="G1033" s="10">
        <v>45770</v>
      </c>
      <c r="H1033" s="2" t="s">
        <v>405</v>
      </c>
      <c r="I1033" s="2" t="str">
        <f t="shared" si="25"/>
        <v>Secured</v>
      </c>
      <c r="J1033" s="4">
        <f>IF($I1033="Secured",(E1033*(VLOOKUP(F1033,'Background data'!B$8:D$18,2,FALSE))*(365.25*1*10^-6)),0)</f>
        <v>7.7661281249999988E-3</v>
      </c>
      <c r="K1033" s="4">
        <f>IF($I1033="Secured",(E1033*(VLOOKUP(F1033,'Background data'!B$8:D$18,3,FALSE))*(365.25*1*10^-6)),0)</f>
        <v>8.6290312499999994E-2</v>
      </c>
      <c r="L1033" s="4">
        <f>IF(I1033="Secured",(E1033*(VLOOKUP(F1033,'Background data'!B$8:G$18,4,FALSE))*(365.25*1*10^-6)),0)</f>
        <v>3.8830640624999994E-3</v>
      </c>
      <c r="M1033" s="4">
        <f>IF(I1033="Secured",(E1033*(VLOOKUP(F1033,'Background data'!B$8:H$18,5,FALSE))*(365.25*1*10^-6)),0)</f>
        <v>0.15532256249999998</v>
      </c>
    </row>
    <row r="1034" spans="1:13" x14ac:dyDescent="0.3">
      <c r="A1034" s="2" t="s">
        <v>274</v>
      </c>
      <c r="B1034" s="2" t="s">
        <v>264</v>
      </c>
      <c r="C1034" s="3">
        <v>45447</v>
      </c>
      <c r="D1034" s="2" t="s">
        <v>4</v>
      </c>
      <c r="E1034" s="2">
        <f>VLOOKUP(D1034,'Background data'!B$2:E$5,4,FALSE)</f>
        <v>47.25</v>
      </c>
      <c r="F1034" s="2" t="s">
        <v>11</v>
      </c>
      <c r="G1034" s="10">
        <v>45770</v>
      </c>
      <c r="H1034" s="2" t="s">
        <v>405</v>
      </c>
      <c r="I1034" s="2" t="str">
        <f t="shared" si="25"/>
        <v>Secured</v>
      </c>
      <c r="J1034" s="4">
        <f>IF($I1034="Secured",(E1034*(VLOOKUP(F1034,'Background data'!B$8:D$18,2,FALSE))*(365.25*1*10^-6)),0)</f>
        <v>7.7661281249999988E-3</v>
      </c>
      <c r="K1034" s="4">
        <f>IF($I1034="Secured",(E1034*(VLOOKUP(F1034,'Background data'!B$8:D$18,3,FALSE))*(365.25*1*10^-6)),0)</f>
        <v>8.6290312499999994E-2</v>
      </c>
      <c r="L1034" s="4">
        <f>IF(I1034="Secured",(E1034*(VLOOKUP(F1034,'Background data'!B$8:G$18,4,FALSE))*(365.25*1*10^-6)),0)</f>
        <v>3.8830640624999994E-3</v>
      </c>
      <c r="M1034" s="4">
        <f>IF(I1034="Secured",(E1034*(VLOOKUP(F1034,'Background data'!B$8:H$18,5,FALSE))*(365.25*1*10^-6)),0)</f>
        <v>0.15532256249999998</v>
      </c>
    </row>
    <row r="1035" spans="1:13" x14ac:dyDescent="0.3">
      <c r="A1035" s="2" t="s">
        <v>265</v>
      </c>
      <c r="B1035" s="2" t="s">
        <v>264</v>
      </c>
      <c r="C1035" s="3">
        <v>45436</v>
      </c>
      <c r="D1035" s="2" t="s">
        <v>4</v>
      </c>
      <c r="E1035" s="2">
        <f>VLOOKUP(D1035,'Background data'!B$2:E$5,4,FALSE)</f>
        <v>47.25</v>
      </c>
      <c r="F1035" s="2" t="s">
        <v>11</v>
      </c>
      <c r="G1035" s="10">
        <v>45770</v>
      </c>
      <c r="H1035" s="2" t="s">
        <v>405</v>
      </c>
      <c r="I1035" s="2" t="str">
        <f t="shared" si="25"/>
        <v>Secured</v>
      </c>
      <c r="J1035" s="4">
        <f>IF($I1035="Secured",(E1035*(VLOOKUP(F1035,'Background data'!B$8:D$18,2,FALSE))*(365.25*1*10^-6)),0)</f>
        <v>7.7661281249999988E-3</v>
      </c>
      <c r="K1035" s="4">
        <f>IF($I1035="Secured",(E1035*(VLOOKUP(F1035,'Background data'!B$8:D$18,3,FALSE))*(365.25*1*10^-6)),0)</f>
        <v>8.6290312499999994E-2</v>
      </c>
      <c r="L1035" s="4">
        <f>IF(I1035="Secured",(E1035*(VLOOKUP(F1035,'Background data'!B$8:G$18,4,FALSE))*(365.25*1*10^-6)),0)</f>
        <v>3.8830640624999994E-3</v>
      </c>
      <c r="M1035" s="4">
        <f>IF(I1035="Secured",(E1035*(VLOOKUP(F1035,'Background data'!B$8:H$18,5,FALSE))*(365.25*1*10^-6)),0)</f>
        <v>0.15532256249999998</v>
      </c>
    </row>
    <row r="1036" spans="1:13" x14ac:dyDescent="0.3">
      <c r="A1036" s="2" t="s">
        <v>278</v>
      </c>
      <c r="B1036" s="2" t="s">
        <v>264</v>
      </c>
      <c r="C1036" s="3">
        <v>45449</v>
      </c>
      <c r="D1036" s="2" t="s">
        <v>4</v>
      </c>
      <c r="E1036" s="2">
        <f>VLOOKUP(D1036,'Background data'!B$2:E$5,4,FALSE)</f>
        <v>47.25</v>
      </c>
      <c r="F1036" s="2" t="s">
        <v>11</v>
      </c>
      <c r="G1036" s="10">
        <v>45770</v>
      </c>
      <c r="H1036" s="2" t="s">
        <v>405</v>
      </c>
      <c r="I1036" s="2" t="str">
        <f t="shared" si="25"/>
        <v>Secured</v>
      </c>
      <c r="J1036" s="4">
        <f>IF($I1036="Secured",(E1036*(VLOOKUP(F1036,'Background data'!B$8:D$18,2,FALSE))*(365.25*1*10^-6)),0)</f>
        <v>7.7661281249999988E-3</v>
      </c>
      <c r="K1036" s="4">
        <f>IF($I1036="Secured",(E1036*(VLOOKUP(F1036,'Background data'!B$8:D$18,3,FALSE))*(365.25*1*10^-6)),0)</f>
        <v>8.6290312499999994E-2</v>
      </c>
      <c r="L1036" s="4">
        <f>IF(I1036="Secured",(E1036*(VLOOKUP(F1036,'Background data'!B$8:G$18,4,FALSE))*(365.25*1*10^-6)),0)</f>
        <v>3.8830640624999994E-3</v>
      </c>
      <c r="M1036" s="4">
        <f>IF(I1036="Secured",(E1036*(VLOOKUP(F1036,'Background data'!B$8:H$18,5,FALSE))*(365.25*1*10^-6)),0)</f>
        <v>0.15532256249999998</v>
      </c>
    </row>
    <row r="1037" spans="1:13" x14ac:dyDescent="0.3">
      <c r="A1037" s="2" t="s">
        <v>268</v>
      </c>
      <c r="B1037" s="2" t="s">
        <v>264</v>
      </c>
      <c r="C1037" s="3">
        <v>45443</v>
      </c>
      <c r="D1037" s="2" t="s">
        <v>4</v>
      </c>
      <c r="E1037" s="2">
        <f>VLOOKUP(D1037,'Background data'!B$2:E$5,4,FALSE)</f>
        <v>47.25</v>
      </c>
      <c r="F1037" s="2" t="s">
        <v>11</v>
      </c>
      <c r="G1037" s="10">
        <v>45770</v>
      </c>
      <c r="H1037" s="2" t="s">
        <v>405</v>
      </c>
      <c r="I1037" s="2" t="str">
        <f t="shared" si="25"/>
        <v>Secured</v>
      </c>
      <c r="J1037" s="4">
        <f>IF($I1037="Secured",(E1037*(VLOOKUP(F1037,'Background data'!B$8:D$18,2,FALSE))*(365.25*1*10^-6)),0)</f>
        <v>7.7661281249999988E-3</v>
      </c>
      <c r="K1037" s="4">
        <f>IF($I1037="Secured",(E1037*(VLOOKUP(F1037,'Background data'!B$8:D$18,3,FALSE))*(365.25*1*10^-6)),0)</f>
        <v>8.6290312499999994E-2</v>
      </c>
      <c r="L1037" s="4">
        <f>IF(I1037="Secured",(E1037*(VLOOKUP(F1037,'Background data'!B$8:G$18,4,FALSE))*(365.25*1*10^-6)),0)</f>
        <v>3.8830640624999994E-3</v>
      </c>
      <c r="M1037" s="4">
        <f>IF(I1037="Secured",(E1037*(VLOOKUP(F1037,'Background data'!B$8:H$18,5,FALSE))*(365.25*1*10^-6)),0)</f>
        <v>0.15532256249999998</v>
      </c>
    </row>
    <row r="1038" spans="1:13" x14ac:dyDescent="0.3">
      <c r="A1038" s="2" t="s">
        <v>263</v>
      </c>
      <c r="B1038" s="2" t="s">
        <v>264</v>
      </c>
      <c r="C1038" s="3">
        <v>45435</v>
      </c>
      <c r="D1038" s="2" t="s">
        <v>4</v>
      </c>
      <c r="E1038" s="2">
        <f>VLOOKUP(D1038,'Background data'!B$2:E$5,4,FALSE)</f>
        <v>47.25</v>
      </c>
      <c r="F1038" s="2" t="s">
        <v>11</v>
      </c>
      <c r="G1038" s="10">
        <v>45770</v>
      </c>
      <c r="H1038" s="2" t="s">
        <v>405</v>
      </c>
      <c r="I1038" s="2" t="str">
        <f t="shared" si="25"/>
        <v>Secured</v>
      </c>
      <c r="J1038" s="4">
        <f>IF($I1038="Secured",(E1038*(VLOOKUP(F1038,'Background data'!B$8:D$18,2,FALSE))*(365.25*1*10^-6)),0)</f>
        <v>7.7661281249999988E-3</v>
      </c>
      <c r="K1038" s="4">
        <f>IF($I1038="Secured",(E1038*(VLOOKUP(F1038,'Background data'!B$8:D$18,3,FALSE))*(365.25*1*10^-6)),0)</f>
        <v>8.6290312499999994E-2</v>
      </c>
      <c r="L1038" s="4">
        <f>IF(I1038="Secured",(E1038*(VLOOKUP(F1038,'Background data'!B$8:G$18,4,FALSE))*(365.25*1*10^-6)),0)</f>
        <v>3.8830640624999994E-3</v>
      </c>
      <c r="M1038" s="4">
        <f>IF(I1038="Secured",(E1038*(VLOOKUP(F1038,'Background data'!B$8:H$18,5,FALSE))*(365.25*1*10^-6)),0)</f>
        <v>0.15532256249999998</v>
      </c>
    </row>
    <row r="1039" spans="1:13" x14ac:dyDescent="0.3">
      <c r="A1039" s="2" t="s">
        <v>269</v>
      </c>
      <c r="B1039" s="2" t="s">
        <v>264</v>
      </c>
      <c r="C1039" s="3">
        <v>45443</v>
      </c>
      <c r="D1039" s="2" t="s">
        <v>4</v>
      </c>
      <c r="E1039" s="2">
        <f>VLOOKUP(D1039,'Background data'!B$2:E$5,4,FALSE)</f>
        <v>47.25</v>
      </c>
      <c r="F1039" s="2" t="s">
        <v>11</v>
      </c>
      <c r="G1039" s="10">
        <v>45770</v>
      </c>
      <c r="H1039" s="2" t="s">
        <v>405</v>
      </c>
      <c r="I1039" s="2" t="str">
        <f t="shared" si="25"/>
        <v>Secured</v>
      </c>
      <c r="J1039" s="4">
        <f>IF($I1039="Secured",(E1039*(VLOOKUP(F1039,'Background data'!B$8:D$18,2,FALSE))*(365.25*1*10^-6)),0)</f>
        <v>7.7661281249999988E-3</v>
      </c>
      <c r="K1039" s="4">
        <f>IF($I1039="Secured",(E1039*(VLOOKUP(F1039,'Background data'!B$8:D$18,3,FALSE))*(365.25*1*10^-6)),0)</f>
        <v>8.6290312499999994E-2</v>
      </c>
      <c r="L1039" s="4">
        <f>IF(I1039="Secured",(E1039*(VLOOKUP(F1039,'Background data'!B$8:G$18,4,FALSE))*(365.25*1*10^-6)),0)</f>
        <v>3.8830640624999994E-3</v>
      </c>
      <c r="M1039" s="4">
        <f>IF(I1039="Secured",(E1039*(VLOOKUP(F1039,'Background data'!B$8:H$18,5,FALSE))*(365.25*1*10^-6)),0)</f>
        <v>0.15532256249999998</v>
      </c>
    </row>
    <row r="1040" spans="1:13" x14ac:dyDescent="0.3">
      <c r="A1040" s="2" t="s">
        <v>266</v>
      </c>
      <c r="B1040" s="2" t="s">
        <v>264</v>
      </c>
      <c r="C1040" s="3">
        <v>45436</v>
      </c>
      <c r="D1040" s="2" t="s">
        <v>4</v>
      </c>
      <c r="E1040" s="2">
        <f>VLOOKUP(D1040,'Background data'!B$2:E$5,4,FALSE)</f>
        <v>47.25</v>
      </c>
      <c r="F1040" s="2" t="s">
        <v>11</v>
      </c>
      <c r="G1040" s="10">
        <v>45770</v>
      </c>
      <c r="H1040" s="2" t="s">
        <v>405</v>
      </c>
      <c r="I1040" s="2" t="str">
        <f t="shared" si="25"/>
        <v>Secured</v>
      </c>
      <c r="J1040" s="4">
        <f>IF($I1040="Secured",(E1040*(VLOOKUP(F1040,'Background data'!B$8:D$18,2,FALSE))*(365.25*1*10^-6)),0)</f>
        <v>7.7661281249999988E-3</v>
      </c>
      <c r="K1040" s="4">
        <f>IF($I1040="Secured",(E1040*(VLOOKUP(F1040,'Background data'!B$8:D$18,3,FALSE))*(365.25*1*10^-6)),0)</f>
        <v>8.6290312499999994E-2</v>
      </c>
      <c r="L1040" s="4">
        <f>IF(I1040="Secured",(E1040*(VLOOKUP(F1040,'Background data'!B$8:G$18,4,FALSE))*(365.25*1*10^-6)),0)</f>
        <v>3.8830640624999994E-3</v>
      </c>
      <c r="M1040" s="4">
        <f>IF(I1040="Secured",(E1040*(VLOOKUP(F1040,'Background data'!B$8:H$18,5,FALSE))*(365.25*1*10^-6)),0)</f>
        <v>0.15532256249999998</v>
      </c>
    </row>
    <row r="1041" spans="1:13" x14ac:dyDescent="0.3">
      <c r="A1041" s="2" t="s">
        <v>275</v>
      </c>
      <c r="B1041" s="2" t="s">
        <v>264</v>
      </c>
      <c r="C1041" s="3">
        <v>45447</v>
      </c>
      <c r="D1041" s="2" t="s">
        <v>4</v>
      </c>
      <c r="E1041" s="2">
        <f>VLOOKUP(D1041,'Background data'!B$2:E$5,4,FALSE)</f>
        <v>47.25</v>
      </c>
      <c r="F1041" s="2" t="s">
        <v>11</v>
      </c>
      <c r="G1041" s="10">
        <v>45770</v>
      </c>
      <c r="H1041" s="2" t="s">
        <v>405</v>
      </c>
      <c r="I1041" s="2" t="str">
        <f t="shared" si="25"/>
        <v>Secured</v>
      </c>
      <c r="J1041" s="4">
        <f>IF($I1041="Secured",(E1041*(VLOOKUP(F1041,'Background data'!B$8:D$18,2,FALSE))*(365.25*1*10^-6)),0)</f>
        <v>7.7661281249999988E-3</v>
      </c>
      <c r="K1041" s="4">
        <f>IF($I1041="Secured",(E1041*(VLOOKUP(F1041,'Background data'!B$8:D$18,3,FALSE))*(365.25*1*10^-6)),0)</f>
        <v>8.6290312499999994E-2</v>
      </c>
      <c r="L1041" s="4">
        <f>IF(I1041="Secured",(E1041*(VLOOKUP(F1041,'Background data'!B$8:G$18,4,FALSE))*(365.25*1*10^-6)),0)</f>
        <v>3.8830640624999994E-3</v>
      </c>
      <c r="M1041" s="4">
        <f>IF(I1041="Secured",(E1041*(VLOOKUP(F1041,'Background data'!B$8:H$18,5,FALSE))*(365.25*1*10^-6)),0)</f>
        <v>0.15532256249999998</v>
      </c>
    </row>
    <row r="1042" spans="1:13" x14ac:dyDescent="0.3">
      <c r="A1042" s="2" t="s">
        <v>276</v>
      </c>
      <c r="B1042" s="2" t="s">
        <v>264</v>
      </c>
      <c r="C1042" s="3">
        <v>45447</v>
      </c>
      <c r="D1042" s="2" t="s">
        <v>4</v>
      </c>
      <c r="E1042" s="2">
        <f>VLOOKUP(D1042,'Background data'!B$2:E$5,4,FALSE)</f>
        <v>47.25</v>
      </c>
      <c r="F1042" s="2" t="s">
        <v>11</v>
      </c>
      <c r="G1042" s="10">
        <v>45770</v>
      </c>
      <c r="H1042" s="2" t="s">
        <v>405</v>
      </c>
      <c r="I1042" s="2" t="str">
        <f t="shared" si="25"/>
        <v>Secured</v>
      </c>
      <c r="J1042" s="4">
        <f>IF($I1042="Secured",(E1042*(VLOOKUP(F1042,'Background data'!B$8:D$18,2,FALSE))*(365.25*1*10^-6)),0)</f>
        <v>7.7661281249999988E-3</v>
      </c>
      <c r="K1042" s="4">
        <f>IF($I1042="Secured",(E1042*(VLOOKUP(F1042,'Background data'!B$8:D$18,3,FALSE))*(365.25*1*10^-6)),0)</f>
        <v>8.6290312499999994E-2</v>
      </c>
      <c r="L1042" s="4">
        <f>IF(I1042="Secured",(E1042*(VLOOKUP(F1042,'Background data'!B$8:G$18,4,FALSE))*(365.25*1*10^-6)),0)</f>
        <v>3.8830640624999994E-3</v>
      </c>
      <c r="M1042" s="4">
        <f>IF(I1042="Secured",(E1042*(VLOOKUP(F1042,'Background data'!B$8:H$18,5,FALSE))*(365.25*1*10^-6)),0)</f>
        <v>0.15532256249999998</v>
      </c>
    </row>
    <row r="1043" spans="1:13" x14ac:dyDescent="0.3">
      <c r="A1043" s="2" t="s">
        <v>1088</v>
      </c>
      <c r="B1043" s="2" t="s">
        <v>264</v>
      </c>
      <c r="C1043" s="3">
        <v>45446</v>
      </c>
      <c r="D1043" s="2" t="s">
        <v>4</v>
      </c>
      <c r="E1043" s="2">
        <f>VLOOKUP(D1043,'Background data'!B$2:E$5,4,FALSE)</f>
        <v>47.25</v>
      </c>
      <c r="F1043" s="2" t="s">
        <v>11</v>
      </c>
      <c r="G1043" s="10">
        <v>45770</v>
      </c>
      <c r="H1043" s="2" t="s">
        <v>405</v>
      </c>
      <c r="I1043" s="2" t="str">
        <f t="shared" si="25"/>
        <v>Secured</v>
      </c>
      <c r="J1043" s="4">
        <f>IF($I1043="Secured",(E1043*(VLOOKUP(F1043,'Background data'!B$8:D$18,2,FALSE))*(365.25*1*10^-6)),0)</f>
        <v>7.7661281249999988E-3</v>
      </c>
      <c r="K1043" s="4">
        <f>IF($I1043="Secured",(E1043*(VLOOKUP(F1043,'Background data'!B$8:D$18,3,FALSE))*(365.25*1*10^-6)),0)</f>
        <v>8.6290312499999994E-2</v>
      </c>
      <c r="L1043" s="4">
        <f>IF(I1043="Secured",(E1043*(VLOOKUP(F1043,'Background data'!B$8:G$18,4,FALSE))*(365.25*1*10^-6)),0)</f>
        <v>3.8830640624999994E-3</v>
      </c>
      <c r="M1043" s="4">
        <f>IF(I1043="Secured",(E1043*(VLOOKUP(F1043,'Background data'!B$8:H$18,5,FALSE))*(365.25*1*10^-6)),0)</f>
        <v>0.15532256249999998</v>
      </c>
    </row>
    <row r="1044" spans="1:13" x14ac:dyDescent="0.3">
      <c r="A1044" s="2" t="s">
        <v>270</v>
      </c>
      <c r="B1044" s="2" t="s">
        <v>264</v>
      </c>
      <c r="C1044" s="3">
        <v>45443</v>
      </c>
      <c r="D1044" s="2" t="s">
        <v>4</v>
      </c>
      <c r="E1044" s="2">
        <f>VLOOKUP(D1044,'Background data'!B$2:E$5,4,FALSE)</f>
        <v>47.25</v>
      </c>
      <c r="F1044" s="2" t="s">
        <v>11</v>
      </c>
      <c r="G1044" s="10">
        <v>45770</v>
      </c>
      <c r="H1044" s="2" t="s">
        <v>405</v>
      </c>
      <c r="I1044" s="2" t="str">
        <f t="shared" si="25"/>
        <v>Secured</v>
      </c>
      <c r="J1044" s="4">
        <f>IF($I1044="Secured",(E1044*(VLOOKUP(F1044,'Background data'!B$8:D$18,2,FALSE))*(365.25*1*10^-6)),0)</f>
        <v>7.7661281249999988E-3</v>
      </c>
      <c r="K1044" s="4">
        <f>IF($I1044="Secured",(E1044*(VLOOKUP(F1044,'Background data'!B$8:D$18,3,FALSE))*(365.25*1*10^-6)),0)</f>
        <v>8.6290312499999994E-2</v>
      </c>
      <c r="L1044" s="4">
        <f>IF(I1044="Secured",(E1044*(VLOOKUP(F1044,'Background data'!B$8:G$18,4,FALSE))*(365.25*1*10^-6)),0)</f>
        <v>3.8830640624999994E-3</v>
      </c>
      <c r="M1044" s="4">
        <f>IF(I1044="Secured",(E1044*(VLOOKUP(F1044,'Background data'!B$8:H$18,5,FALSE))*(365.25*1*10^-6)),0)</f>
        <v>0.15532256249999998</v>
      </c>
    </row>
    <row r="1045" spans="1:13" x14ac:dyDescent="0.3">
      <c r="A1045" s="2" t="s">
        <v>277</v>
      </c>
      <c r="B1045" s="2" t="s">
        <v>264</v>
      </c>
      <c r="C1045" s="3">
        <v>45447</v>
      </c>
      <c r="D1045" s="2" t="s">
        <v>4</v>
      </c>
      <c r="E1045" s="2">
        <f>VLOOKUP(D1045,'Background data'!B$2:E$5,4,FALSE)</f>
        <v>47.25</v>
      </c>
      <c r="F1045" s="2" t="s">
        <v>11</v>
      </c>
      <c r="G1045" s="10">
        <v>45770</v>
      </c>
      <c r="H1045" s="2" t="s">
        <v>405</v>
      </c>
      <c r="I1045" s="2" t="str">
        <f t="shared" si="25"/>
        <v>Secured</v>
      </c>
      <c r="J1045" s="4">
        <f>IF($I1045="Secured",(E1045*(VLOOKUP(F1045,'Background data'!B$8:D$18,2,FALSE))*(365.25*1*10^-6)),0)</f>
        <v>7.7661281249999988E-3</v>
      </c>
      <c r="K1045" s="4">
        <f>IF($I1045="Secured",(E1045*(VLOOKUP(F1045,'Background data'!B$8:D$18,3,FALSE))*(365.25*1*10^-6)),0)</f>
        <v>8.6290312499999994E-2</v>
      </c>
      <c r="L1045" s="4">
        <f>IF(I1045="Secured",(E1045*(VLOOKUP(F1045,'Background data'!B$8:G$18,4,FALSE))*(365.25*1*10^-6)),0)</f>
        <v>3.8830640624999994E-3</v>
      </c>
      <c r="M1045" s="4">
        <f>IF(I1045="Secured",(E1045*(VLOOKUP(F1045,'Background data'!B$8:H$18,5,FALSE))*(365.25*1*10^-6)),0)</f>
        <v>0.15532256249999998</v>
      </c>
    </row>
    <row r="1046" spans="1:13" x14ac:dyDescent="0.3">
      <c r="A1046" s="2" t="s">
        <v>271</v>
      </c>
      <c r="B1046" s="2" t="s">
        <v>264</v>
      </c>
      <c r="C1046" s="3">
        <v>45443</v>
      </c>
      <c r="D1046" s="2" t="s">
        <v>4</v>
      </c>
      <c r="E1046" s="2">
        <f>VLOOKUP(D1046,'Background data'!B$2:E$5,4,FALSE)</f>
        <v>47.25</v>
      </c>
      <c r="F1046" s="2" t="s">
        <v>11</v>
      </c>
      <c r="G1046" s="10">
        <v>45770</v>
      </c>
      <c r="H1046" s="2" t="s">
        <v>405</v>
      </c>
      <c r="I1046" s="2" t="str">
        <f t="shared" si="25"/>
        <v>Secured</v>
      </c>
      <c r="J1046" s="4">
        <f>IF($I1046="Secured",(E1046*(VLOOKUP(F1046,'Background data'!B$8:D$18,2,FALSE))*(365.25*1*10^-6)),0)</f>
        <v>7.7661281249999988E-3</v>
      </c>
      <c r="K1046" s="4">
        <f>IF($I1046="Secured",(E1046*(VLOOKUP(F1046,'Background data'!B$8:D$18,3,FALSE))*(365.25*1*10^-6)),0)</f>
        <v>8.6290312499999994E-2</v>
      </c>
      <c r="L1046" s="4">
        <f>IF(I1046="Secured",(E1046*(VLOOKUP(F1046,'Background data'!B$8:G$18,4,FALSE))*(365.25*1*10^-6)),0)</f>
        <v>3.8830640624999994E-3</v>
      </c>
      <c r="M1046" s="4">
        <f>IF(I1046="Secured",(E1046*(VLOOKUP(F1046,'Background data'!B$8:H$18,5,FALSE))*(365.25*1*10^-6)),0)</f>
        <v>0.15532256249999998</v>
      </c>
    </row>
    <row r="1047" spans="1:13" x14ac:dyDescent="0.3">
      <c r="A1047" s="2" t="s">
        <v>272</v>
      </c>
      <c r="B1047" s="2" t="s">
        <v>264</v>
      </c>
      <c r="C1047" s="3">
        <v>45443</v>
      </c>
      <c r="D1047" s="2" t="s">
        <v>4</v>
      </c>
      <c r="E1047" s="2">
        <f>VLOOKUP(D1047,'Background data'!B$2:E$5,4,FALSE)</f>
        <v>47.25</v>
      </c>
      <c r="F1047" s="2" t="s">
        <v>11</v>
      </c>
      <c r="G1047" s="10">
        <v>45770</v>
      </c>
      <c r="H1047" s="2" t="s">
        <v>405</v>
      </c>
      <c r="I1047" s="2" t="str">
        <f t="shared" si="25"/>
        <v>Secured</v>
      </c>
      <c r="J1047" s="4">
        <f>IF($I1047="Secured",(E1047*(VLOOKUP(F1047,'Background data'!B$8:D$18,2,FALSE))*(365.25*1*10^-6)),0)</f>
        <v>7.7661281249999988E-3</v>
      </c>
      <c r="K1047" s="4">
        <f>IF($I1047="Secured",(E1047*(VLOOKUP(F1047,'Background data'!B$8:D$18,3,FALSE))*(365.25*1*10^-6)),0)</f>
        <v>8.6290312499999994E-2</v>
      </c>
      <c r="L1047" s="4">
        <f>IF(I1047="Secured",(E1047*(VLOOKUP(F1047,'Background data'!B$8:G$18,4,FALSE))*(365.25*1*10^-6)),0)</f>
        <v>3.8830640624999994E-3</v>
      </c>
      <c r="M1047" s="4">
        <f>IF(I1047="Secured",(E1047*(VLOOKUP(F1047,'Background data'!B$8:H$18,5,FALSE))*(365.25*1*10^-6)),0)</f>
        <v>0.15532256249999998</v>
      </c>
    </row>
    <row r="1048" spans="1:13" x14ac:dyDescent="0.3">
      <c r="A1048" s="2" t="s">
        <v>267</v>
      </c>
      <c r="B1048" s="2" t="s">
        <v>264</v>
      </c>
      <c r="C1048" s="3">
        <v>45436</v>
      </c>
      <c r="D1048" s="2" t="s">
        <v>4</v>
      </c>
      <c r="E1048" s="2">
        <f>VLOOKUP(D1048,'Background data'!B$2:E$5,4,FALSE)</f>
        <v>47.25</v>
      </c>
      <c r="F1048" s="2" t="s">
        <v>11</v>
      </c>
      <c r="G1048" s="10">
        <v>45770</v>
      </c>
      <c r="H1048" s="2" t="s">
        <v>405</v>
      </c>
      <c r="I1048" s="2" t="str">
        <f t="shared" si="25"/>
        <v>Secured</v>
      </c>
      <c r="J1048" s="4">
        <f>IF($I1048="Secured",(E1048*(VLOOKUP(F1048,'Background data'!B$8:D$18,2,FALSE))*(365.25*1*10^-6)),0)</f>
        <v>7.7661281249999988E-3</v>
      </c>
      <c r="K1048" s="4">
        <f>IF($I1048="Secured",(E1048*(VLOOKUP(F1048,'Background data'!B$8:D$18,3,FALSE))*(365.25*1*10^-6)),0)</f>
        <v>8.6290312499999994E-2</v>
      </c>
      <c r="L1048" s="4">
        <f>IF(I1048="Secured",(E1048*(VLOOKUP(F1048,'Background data'!B$8:G$18,4,FALSE))*(365.25*1*10^-6)),0)</f>
        <v>3.8830640624999994E-3</v>
      </c>
      <c r="M1048" s="4">
        <f>IF(I1048="Secured",(E1048*(VLOOKUP(F1048,'Background data'!B$8:H$18,5,FALSE))*(365.25*1*10^-6)),0)</f>
        <v>0.15532256249999998</v>
      </c>
    </row>
    <row r="1049" spans="1:13" x14ac:dyDescent="0.3">
      <c r="A1049" s="2" t="s">
        <v>1589</v>
      </c>
      <c r="B1049" s="2" t="s">
        <v>280</v>
      </c>
      <c r="C1049" s="17">
        <v>45477</v>
      </c>
      <c r="D1049" s="2" t="s">
        <v>4</v>
      </c>
      <c r="E1049" s="2">
        <f>VLOOKUP(D1049,'Background data'!B$2:E$5,4,FALSE)</f>
        <v>47.25</v>
      </c>
      <c r="F1049" s="2" t="s">
        <v>11</v>
      </c>
      <c r="G1049" s="10">
        <v>45770</v>
      </c>
      <c r="H1049" s="2" t="s">
        <v>405</v>
      </c>
      <c r="I1049" s="2" t="str">
        <f t="shared" si="25"/>
        <v>Secured</v>
      </c>
      <c r="J1049" s="4">
        <f>IF($I1049="Secured",(E1049*(VLOOKUP(F1049,'Background data'!B$8:D$18,2,FALSE))*(365.25*1*10^-6)),0)</f>
        <v>7.7661281249999988E-3</v>
      </c>
      <c r="K1049" s="4">
        <f>IF($I1049="Secured",(E1049*(VLOOKUP(F1049,'Background data'!B$8:D$18,3,FALSE))*(365.25*1*10^-6)),0)</f>
        <v>8.6290312499999994E-2</v>
      </c>
      <c r="L1049" s="4">
        <f>IF(I1049="Secured",(E1049*(VLOOKUP(F1049,'Background data'!B$8:G$18,4,FALSE))*(365.25*1*10^-6)),0)</f>
        <v>3.8830640624999994E-3</v>
      </c>
      <c r="M1049" s="4">
        <f>IF(I1049="Secured",(E1049*(VLOOKUP(F1049,'Background data'!B$8:H$18,5,FALSE))*(365.25*1*10^-6)),0)</f>
        <v>0.15532256249999998</v>
      </c>
    </row>
    <row r="1050" spans="1:13" x14ac:dyDescent="0.3">
      <c r="A1050" s="2" t="s">
        <v>1019</v>
      </c>
      <c r="B1050" s="2" t="s">
        <v>280</v>
      </c>
      <c r="C1050" s="3">
        <v>45446</v>
      </c>
      <c r="D1050" s="2" t="s">
        <v>4</v>
      </c>
      <c r="E1050" s="2">
        <f>VLOOKUP(D1050,'Background data'!B$2:E$5,4,FALSE)</f>
        <v>47.25</v>
      </c>
      <c r="F1050" s="2" t="s">
        <v>11</v>
      </c>
      <c r="G1050" s="10">
        <v>45770</v>
      </c>
      <c r="H1050" s="2" t="s">
        <v>405</v>
      </c>
      <c r="I1050" s="2" t="str">
        <f t="shared" si="25"/>
        <v>Secured</v>
      </c>
      <c r="J1050" s="4">
        <f>IF($I1050="Secured",(E1050*(VLOOKUP(F1050,'Background data'!B$8:D$18,2,FALSE))*(365.25*1*10^-6)),0)</f>
        <v>7.7661281249999988E-3</v>
      </c>
      <c r="K1050" s="4">
        <f>IF($I1050="Secured",(E1050*(VLOOKUP(F1050,'Background data'!B$8:D$18,3,FALSE))*(365.25*1*10^-6)),0)</f>
        <v>8.6290312499999994E-2</v>
      </c>
      <c r="L1050" s="4">
        <f>IF(I1050="Secured",(E1050*(VLOOKUP(F1050,'Background data'!B$8:G$18,4,FALSE))*(365.25*1*10^-6)),0)</f>
        <v>3.8830640624999994E-3</v>
      </c>
      <c r="M1050" s="4">
        <f>IF(I1050="Secured",(E1050*(VLOOKUP(F1050,'Background data'!B$8:H$18,5,FALSE))*(365.25*1*10^-6)),0)</f>
        <v>0.15532256249999998</v>
      </c>
    </row>
    <row r="1051" spans="1:13" x14ac:dyDescent="0.3">
      <c r="A1051" s="2" t="s">
        <v>1020</v>
      </c>
      <c r="B1051" s="2" t="s">
        <v>280</v>
      </c>
      <c r="C1051" s="3">
        <v>45446</v>
      </c>
      <c r="D1051" s="2" t="s">
        <v>4</v>
      </c>
      <c r="E1051" s="2">
        <f>VLOOKUP(D1051,'Background data'!B$2:E$5,4,FALSE)</f>
        <v>47.25</v>
      </c>
      <c r="F1051" s="2" t="s">
        <v>11</v>
      </c>
      <c r="G1051" s="10">
        <v>45770</v>
      </c>
      <c r="H1051" s="2" t="s">
        <v>405</v>
      </c>
      <c r="I1051" s="2" t="str">
        <f t="shared" ref="I1051:I1095" si="26">IF(G1051="","Not secured","Secured")</f>
        <v>Secured</v>
      </c>
      <c r="J1051" s="4">
        <f>IF($I1051="Secured",(E1051*(VLOOKUP(F1051,'Background data'!B$8:D$18,2,FALSE))*(365.25*1*10^-6)),0)</f>
        <v>7.7661281249999988E-3</v>
      </c>
      <c r="K1051" s="4">
        <f>IF($I1051="Secured",(E1051*(VLOOKUP(F1051,'Background data'!B$8:D$18,3,FALSE))*(365.25*1*10^-6)),0)</f>
        <v>8.6290312499999994E-2</v>
      </c>
      <c r="L1051" s="4">
        <f>IF(I1051="Secured",(E1051*(VLOOKUP(F1051,'Background data'!B$8:G$18,4,FALSE))*(365.25*1*10^-6)),0)</f>
        <v>3.8830640624999994E-3</v>
      </c>
      <c r="M1051" s="4">
        <f>IF(I1051="Secured",(E1051*(VLOOKUP(F1051,'Background data'!B$8:H$18,5,FALSE))*(365.25*1*10^-6)),0)</f>
        <v>0.15532256249999998</v>
      </c>
    </row>
    <row r="1052" spans="1:13" x14ac:dyDescent="0.3">
      <c r="A1052" s="2" t="s">
        <v>1590</v>
      </c>
      <c r="B1052" s="2" t="s">
        <v>280</v>
      </c>
      <c r="C1052" s="17">
        <v>45477</v>
      </c>
      <c r="D1052" s="2" t="s">
        <v>4</v>
      </c>
      <c r="E1052" s="2">
        <f>VLOOKUP(D1052,'Background data'!B$2:E$5,4,FALSE)</f>
        <v>47.25</v>
      </c>
      <c r="F1052" s="2" t="s">
        <v>11</v>
      </c>
      <c r="G1052" s="10">
        <v>45770</v>
      </c>
      <c r="H1052" s="2" t="s">
        <v>405</v>
      </c>
      <c r="I1052" s="2" t="str">
        <f t="shared" si="26"/>
        <v>Secured</v>
      </c>
      <c r="J1052" s="4">
        <f>IF($I1052="Secured",(E1052*(VLOOKUP(F1052,'Background data'!B$8:D$18,2,FALSE))*(365.25*1*10^-6)),0)</f>
        <v>7.7661281249999988E-3</v>
      </c>
      <c r="K1052" s="4">
        <f>IF($I1052="Secured",(E1052*(VLOOKUP(F1052,'Background data'!B$8:D$18,3,FALSE))*(365.25*1*10^-6)),0)</f>
        <v>8.6290312499999994E-2</v>
      </c>
      <c r="L1052" s="4">
        <f>IF(I1052="Secured",(E1052*(VLOOKUP(F1052,'Background data'!B$8:G$18,4,FALSE))*(365.25*1*10^-6)),0)</f>
        <v>3.8830640624999994E-3</v>
      </c>
      <c r="M1052" s="4">
        <f>IF(I1052="Secured",(E1052*(VLOOKUP(F1052,'Background data'!B$8:H$18,5,FALSE))*(365.25*1*10^-6)),0)</f>
        <v>0.15532256249999998</v>
      </c>
    </row>
    <row r="1053" spans="1:13" x14ac:dyDescent="0.3">
      <c r="A1053" s="2" t="s">
        <v>1591</v>
      </c>
      <c r="B1053" s="2" t="s">
        <v>280</v>
      </c>
      <c r="C1053" s="3">
        <v>45448</v>
      </c>
      <c r="D1053" s="2" t="s">
        <v>4</v>
      </c>
      <c r="E1053" s="2">
        <f>VLOOKUP(D1053,'Background data'!B$2:E$5,4,FALSE)</f>
        <v>47.25</v>
      </c>
      <c r="F1053" s="2" t="s">
        <v>11</v>
      </c>
      <c r="G1053" s="10">
        <v>45770</v>
      </c>
      <c r="H1053" s="2" t="s">
        <v>405</v>
      </c>
      <c r="I1053" s="2" t="str">
        <f t="shared" si="26"/>
        <v>Secured</v>
      </c>
      <c r="J1053" s="4">
        <f>IF($I1053="Secured",(E1053*(VLOOKUP(F1053,'Background data'!B$8:D$18,2,FALSE))*(365.25*1*10^-6)),0)</f>
        <v>7.7661281249999988E-3</v>
      </c>
      <c r="K1053" s="4">
        <f>IF($I1053="Secured",(E1053*(VLOOKUP(F1053,'Background data'!B$8:D$18,3,FALSE))*(365.25*1*10^-6)),0)</f>
        <v>8.6290312499999994E-2</v>
      </c>
      <c r="L1053" s="4">
        <f>IF(I1053="Secured",(E1053*(VLOOKUP(F1053,'Background data'!B$8:G$18,4,FALSE))*(365.25*1*10^-6)),0)</f>
        <v>3.8830640624999994E-3</v>
      </c>
      <c r="M1053" s="4">
        <f>IF(I1053="Secured",(E1053*(VLOOKUP(F1053,'Background data'!B$8:H$18,5,FALSE))*(365.25*1*10^-6)),0)</f>
        <v>0.15532256249999998</v>
      </c>
    </row>
    <row r="1054" spans="1:13" x14ac:dyDescent="0.3">
      <c r="A1054" s="2" t="s">
        <v>1592</v>
      </c>
      <c r="B1054" s="2" t="s">
        <v>280</v>
      </c>
      <c r="C1054" s="17">
        <v>45477</v>
      </c>
      <c r="D1054" s="2" t="s">
        <v>4</v>
      </c>
      <c r="E1054" s="2">
        <f>VLOOKUP(D1054,'Background data'!B$2:E$5,4,FALSE)</f>
        <v>47.25</v>
      </c>
      <c r="F1054" s="2" t="s">
        <v>11</v>
      </c>
      <c r="G1054" s="10">
        <v>45770</v>
      </c>
      <c r="H1054" s="2" t="s">
        <v>405</v>
      </c>
      <c r="I1054" s="2" t="str">
        <f t="shared" si="26"/>
        <v>Secured</v>
      </c>
      <c r="J1054" s="4">
        <f>IF($I1054="Secured",(E1054*(VLOOKUP(F1054,'Background data'!B$8:D$18,2,FALSE))*(365.25*1*10^-6)),0)</f>
        <v>7.7661281249999988E-3</v>
      </c>
      <c r="K1054" s="4">
        <f>IF($I1054="Secured",(E1054*(VLOOKUP(F1054,'Background data'!B$8:D$18,3,FALSE))*(365.25*1*10^-6)),0)</f>
        <v>8.6290312499999994E-2</v>
      </c>
      <c r="L1054" s="4">
        <f>IF(I1054="Secured",(E1054*(VLOOKUP(F1054,'Background data'!B$8:G$18,4,FALSE))*(365.25*1*10^-6)),0)</f>
        <v>3.8830640624999994E-3</v>
      </c>
      <c r="M1054" s="4">
        <f>IF(I1054="Secured",(E1054*(VLOOKUP(F1054,'Background data'!B$8:H$18,5,FALSE))*(365.25*1*10^-6)),0)</f>
        <v>0.15532256249999998</v>
      </c>
    </row>
    <row r="1055" spans="1:13" x14ac:dyDescent="0.3">
      <c r="A1055" s="2" t="s">
        <v>1593</v>
      </c>
      <c r="B1055" s="2" t="s">
        <v>280</v>
      </c>
      <c r="C1055" s="17">
        <v>45477</v>
      </c>
      <c r="D1055" s="2" t="s">
        <v>4</v>
      </c>
      <c r="E1055" s="2">
        <f>VLOOKUP(D1055,'Background data'!B$2:E$5,4,FALSE)</f>
        <v>47.25</v>
      </c>
      <c r="F1055" s="2" t="s">
        <v>11</v>
      </c>
      <c r="G1055" s="10">
        <v>45770</v>
      </c>
      <c r="H1055" s="2" t="s">
        <v>405</v>
      </c>
      <c r="I1055" s="2" t="str">
        <f t="shared" si="26"/>
        <v>Secured</v>
      </c>
      <c r="J1055" s="4">
        <f>IF($I1055="Secured",(E1055*(VLOOKUP(F1055,'Background data'!B$8:D$18,2,FALSE))*(365.25*1*10^-6)),0)</f>
        <v>7.7661281249999988E-3</v>
      </c>
      <c r="K1055" s="4">
        <f>IF($I1055="Secured",(E1055*(VLOOKUP(F1055,'Background data'!B$8:D$18,3,FALSE))*(365.25*1*10^-6)),0)</f>
        <v>8.6290312499999994E-2</v>
      </c>
      <c r="L1055" s="4">
        <f>IF(I1055="Secured",(E1055*(VLOOKUP(F1055,'Background data'!B$8:G$18,4,FALSE))*(365.25*1*10^-6)),0)</f>
        <v>3.8830640624999994E-3</v>
      </c>
      <c r="M1055" s="4">
        <f>IF(I1055="Secured",(E1055*(VLOOKUP(F1055,'Background data'!B$8:H$18,5,FALSE))*(365.25*1*10^-6)),0)</f>
        <v>0.15532256249999998</v>
      </c>
    </row>
    <row r="1056" spans="1:13" x14ac:dyDescent="0.3">
      <c r="A1056" s="2" t="s">
        <v>1594</v>
      </c>
      <c r="B1056" s="2" t="s">
        <v>280</v>
      </c>
      <c r="C1056" s="3">
        <v>45447</v>
      </c>
      <c r="D1056" s="2" t="s">
        <v>4</v>
      </c>
      <c r="E1056" s="2">
        <f>VLOOKUP(D1056,'Background data'!B$2:E$5,4,FALSE)</f>
        <v>47.25</v>
      </c>
      <c r="F1056" s="2" t="s">
        <v>11</v>
      </c>
      <c r="G1056" s="10">
        <v>45770</v>
      </c>
      <c r="H1056" s="2" t="s">
        <v>405</v>
      </c>
      <c r="I1056" s="2" t="str">
        <f t="shared" si="26"/>
        <v>Secured</v>
      </c>
      <c r="J1056" s="4">
        <f>IF($I1056="Secured",(E1056*(VLOOKUP(F1056,'Background data'!B$8:D$18,2,FALSE))*(365.25*1*10^-6)),0)</f>
        <v>7.7661281249999988E-3</v>
      </c>
      <c r="K1056" s="4">
        <f>IF($I1056="Secured",(E1056*(VLOOKUP(F1056,'Background data'!B$8:D$18,3,FALSE))*(365.25*1*10^-6)),0)</f>
        <v>8.6290312499999994E-2</v>
      </c>
      <c r="L1056" s="4">
        <f>IF(I1056="Secured",(E1056*(VLOOKUP(F1056,'Background data'!B$8:G$18,4,FALSE))*(365.25*1*10^-6)),0)</f>
        <v>3.8830640624999994E-3</v>
      </c>
      <c r="M1056" s="4">
        <f>IF(I1056="Secured",(E1056*(VLOOKUP(F1056,'Background data'!B$8:H$18,5,FALSE))*(365.25*1*10^-6)),0)</f>
        <v>0.15532256249999998</v>
      </c>
    </row>
    <row r="1057" spans="1:13" x14ac:dyDescent="0.3">
      <c r="A1057" s="2" t="s">
        <v>1595</v>
      </c>
      <c r="B1057" s="2" t="s">
        <v>280</v>
      </c>
      <c r="C1057" s="17">
        <v>45463</v>
      </c>
      <c r="D1057" s="2" t="s">
        <v>4</v>
      </c>
      <c r="E1057" s="2">
        <f>VLOOKUP(D1057,'Background data'!B$2:E$5,4,FALSE)</f>
        <v>47.25</v>
      </c>
      <c r="F1057" s="2" t="s">
        <v>11</v>
      </c>
      <c r="G1057" s="10">
        <v>45770</v>
      </c>
      <c r="H1057" s="2" t="s">
        <v>405</v>
      </c>
      <c r="I1057" s="2" t="str">
        <f t="shared" si="26"/>
        <v>Secured</v>
      </c>
      <c r="J1057" s="4">
        <f>IF($I1057="Secured",(E1057*(VLOOKUP(F1057,'Background data'!B$8:D$18,2,FALSE))*(365.25*1*10^-6)),0)</f>
        <v>7.7661281249999988E-3</v>
      </c>
      <c r="K1057" s="4">
        <f>IF($I1057="Secured",(E1057*(VLOOKUP(F1057,'Background data'!B$8:D$18,3,FALSE))*(365.25*1*10^-6)),0)</f>
        <v>8.6290312499999994E-2</v>
      </c>
      <c r="L1057" s="4">
        <f>IF(I1057="Secured",(E1057*(VLOOKUP(F1057,'Background data'!B$8:G$18,4,FALSE))*(365.25*1*10^-6)),0)</f>
        <v>3.8830640624999994E-3</v>
      </c>
      <c r="M1057" s="4">
        <f>IF(I1057="Secured",(E1057*(VLOOKUP(F1057,'Background data'!B$8:H$18,5,FALSE))*(365.25*1*10^-6)),0)</f>
        <v>0.15532256249999998</v>
      </c>
    </row>
    <row r="1058" spans="1:13" x14ac:dyDescent="0.3">
      <c r="A1058" s="2" t="s">
        <v>1596</v>
      </c>
      <c r="B1058" s="2" t="s">
        <v>280</v>
      </c>
      <c r="C1058" s="3">
        <v>45447</v>
      </c>
      <c r="D1058" s="2" t="s">
        <v>4</v>
      </c>
      <c r="E1058" s="2">
        <f>VLOOKUP(D1058,'Background data'!B$2:E$5,4,FALSE)</f>
        <v>47.25</v>
      </c>
      <c r="F1058" s="2" t="s">
        <v>11</v>
      </c>
      <c r="G1058" s="10">
        <v>45770</v>
      </c>
      <c r="H1058" s="2" t="s">
        <v>405</v>
      </c>
      <c r="I1058" s="2" t="str">
        <f t="shared" si="26"/>
        <v>Secured</v>
      </c>
      <c r="J1058" s="4">
        <f>IF($I1058="Secured",(E1058*(VLOOKUP(F1058,'Background data'!B$8:D$18,2,FALSE))*(365.25*1*10^-6)),0)</f>
        <v>7.7661281249999988E-3</v>
      </c>
      <c r="K1058" s="4">
        <f>IF($I1058="Secured",(E1058*(VLOOKUP(F1058,'Background data'!B$8:D$18,3,FALSE))*(365.25*1*10^-6)),0)</f>
        <v>8.6290312499999994E-2</v>
      </c>
      <c r="L1058" s="4">
        <f>IF(I1058="Secured",(E1058*(VLOOKUP(F1058,'Background data'!B$8:G$18,4,FALSE))*(365.25*1*10^-6)),0)</f>
        <v>3.8830640624999994E-3</v>
      </c>
      <c r="M1058" s="4">
        <f>IF(I1058="Secured",(E1058*(VLOOKUP(F1058,'Background data'!B$8:H$18,5,FALSE))*(365.25*1*10^-6)),0)</f>
        <v>0.15532256249999998</v>
      </c>
    </row>
    <row r="1059" spans="1:13" x14ac:dyDescent="0.3">
      <c r="A1059" s="2" t="s">
        <v>1597</v>
      </c>
      <c r="B1059" s="2" t="s">
        <v>280</v>
      </c>
      <c r="C1059" s="3">
        <v>45447</v>
      </c>
      <c r="D1059" s="2" t="s">
        <v>4</v>
      </c>
      <c r="E1059" s="2">
        <f>VLOOKUP(D1059,'Background data'!B$2:E$5,4,FALSE)</f>
        <v>47.25</v>
      </c>
      <c r="F1059" s="2" t="s">
        <v>11</v>
      </c>
      <c r="G1059" s="10">
        <v>45770</v>
      </c>
      <c r="H1059" s="2" t="s">
        <v>405</v>
      </c>
      <c r="I1059" s="2" t="str">
        <f t="shared" si="26"/>
        <v>Secured</v>
      </c>
      <c r="J1059" s="4">
        <f>IF($I1059="Secured",(E1059*(VLOOKUP(F1059,'Background data'!B$8:D$18,2,FALSE))*(365.25*1*10^-6)),0)</f>
        <v>7.7661281249999988E-3</v>
      </c>
      <c r="K1059" s="4">
        <f>IF($I1059="Secured",(E1059*(VLOOKUP(F1059,'Background data'!B$8:D$18,3,FALSE))*(365.25*1*10^-6)),0)</f>
        <v>8.6290312499999994E-2</v>
      </c>
      <c r="L1059" s="4">
        <f>IF(I1059="Secured",(E1059*(VLOOKUP(F1059,'Background data'!B$8:G$18,4,FALSE))*(365.25*1*10^-6)),0)</f>
        <v>3.8830640624999994E-3</v>
      </c>
      <c r="M1059" s="4">
        <f>IF(I1059="Secured",(E1059*(VLOOKUP(F1059,'Background data'!B$8:H$18,5,FALSE))*(365.25*1*10^-6)),0)</f>
        <v>0.15532256249999998</v>
      </c>
    </row>
    <row r="1060" spans="1:13" x14ac:dyDescent="0.3">
      <c r="A1060" s="2" t="s">
        <v>1598</v>
      </c>
      <c r="B1060" s="2" t="s">
        <v>280</v>
      </c>
      <c r="C1060" s="17">
        <v>45477</v>
      </c>
      <c r="D1060" s="2" t="s">
        <v>4</v>
      </c>
      <c r="E1060" s="2">
        <f>VLOOKUP(D1060,'Background data'!B$2:E$5,4,FALSE)</f>
        <v>47.25</v>
      </c>
      <c r="F1060" s="2" t="s">
        <v>11</v>
      </c>
      <c r="G1060" s="10">
        <v>45770</v>
      </c>
      <c r="H1060" s="2" t="s">
        <v>405</v>
      </c>
      <c r="I1060" s="2" t="str">
        <f t="shared" si="26"/>
        <v>Secured</v>
      </c>
      <c r="J1060" s="4">
        <f>IF($I1060="Secured",(E1060*(VLOOKUP(F1060,'Background data'!B$8:D$18,2,FALSE))*(365.25*1*10^-6)),0)</f>
        <v>7.7661281249999988E-3</v>
      </c>
      <c r="K1060" s="4">
        <f>IF($I1060="Secured",(E1060*(VLOOKUP(F1060,'Background data'!B$8:D$18,3,FALSE))*(365.25*1*10^-6)),0)</f>
        <v>8.6290312499999994E-2</v>
      </c>
      <c r="L1060" s="4">
        <f>IF(I1060="Secured",(E1060*(VLOOKUP(F1060,'Background data'!B$8:G$18,4,FALSE))*(365.25*1*10^-6)),0)</f>
        <v>3.8830640624999994E-3</v>
      </c>
      <c r="M1060" s="4">
        <f>IF(I1060="Secured",(E1060*(VLOOKUP(F1060,'Background data'!B$8:H$18,5,FALSE))*(365.25*1*10^-6)),0)</f>
        <v>0.15532256249999998</v>
      </c>
    </row>
    <row r="1061" spans="1:13" x14ac:dyDescent="0.3">
      <c r="A1061" s="2" t="s">
        <v>1599</v>
      </c>
      <c r="B1061" s="2" t="s">
        <v>280</v>
      </c>
      <c r="C1061" s="3">
        <v>45447</v>
      </c>
      <c r="D1061" s="2" t="s">
        <v>4</v>
      </c>
      <c r="E1061" s="2">
        <f>VLOOKUP(D1061,'Background data'!B$2:E$5,4,FALSE)</f>
        <v>47.25</v>
      </c>
      <c r="F1061" s="2" t="s">
        <v>11</v>
      </c>
      <c r="G1061" s="10">
        <v>45770</v>
      </c>
      <c r="H1061" s="2" t="s">
        <v>405</v>
      </c>
      <c r="I1061" s="2" t="str">
        <f t="shared" si="26"/>
        <v>Secured</v>
      </c>
      <c r="J1061" s="4">
        <f>IF($I1061="Secured",(E1061*(VLOOKUP(F1061,'Background data'!B$8:D$18,2,FALSE))*(365.25*1*10^-6)),0)</f>
        <v>7.7661281249999988E-3</v>
      </c>
      <c r="K1061" s="4">
        <f>IF($I1061="Secured",(E1061*(VLOOKUP(F1061,'Background data'!B$8:D$18,3,FALSE))*(365.25*1*10^-6)),0)</f>
        <v>8.6290312499999994E-2</v>
      </c>
      <c r="L1061" s="4">
        <f>IF(I1061="Secured",(E1061*(VLOOKUP(F1061,'Background data'!B$8:G$18,4,FALSE))*(365.25*1*10^-6)),0)</f>
        <v>3.8830640624999994E-3</v>
      </c>
      <c r="M1061" s="4">
        <f>IF(I1061="Secured",(E1061*(VLOOKUP(F1061,'Background data'!B$8:H$18,5,FALSE))*(365.25*1*10^-6)),0)</f>
        <v>0.15532256249999998</v>
      </c>
    </row>
    <row r="1062" spans="1:13" x14ac:dyDescent="0.3">
      <c r="A1062" s="2" t="s">
        <v>1600</v>
      </c>
      <c r="B1062" s="2" t="s">
        <v>280</v>
      </c>
      <c r="C1062" s="17">
        <v>45477</v>
      </c>
      <c r="D1062" s="2" t="s">
        <v>4</v>
      </c>
      <c r="E1062" s="2">
        <f>VLOOKUP(D1062,'Background data'!B$2:E$5,4,FALSE)</f>
        <v>47.25</v>
      </c>
      <c r="F1062" s="2" t="s">
        <v>11</v>
      </c>
      <c r="G1062" s="10">
        <v>45770</v>
      </c>
      <c r="H1062" s="2" t="s">
        <v>405</v>
      </c>
      <c r="I1062" s="2" t="str">
        <f t="shared" si="26"/>
        <v>Secured</v>
      </c>
      <c r="J1062" s="4">
        <f>IF($I1062="Secured",(E1062*(VLOOKUP(F1062,'Background data'!B$8:D$18,2,FALSE))*(365.25*1*10^-6)),0)</f>
        <v>7.7661281249999988E-3</v>
      </c>
      <c r="K1062" s="4">
        <f>IF($I1062="Secured",(E1062*(VLOOKUP(F1062,'Background data'!B$8:D$18,3,FALSE))*(365.25*1*10^-6)),0)</f>
        <v>8.6290312499999994E-2</v>
      </c>
      <c r="L1062" s="4">
        <f>IF(I1062="Secured",(E1062*(VLOOKUP(F1062,'Background data'!B$8:G$18,4,FALSE))*(365.25*1*10^-6)),0)</f>
        <v>3.8830640624999994E-3</v>
      </c>
      <c r="M1062" s="4">
        <f>IF(I1062="Secured",(E1062*(VLOOKUP(F1062,'Background data'!B$8:H$18,5,FALSE))*(365.25*1*10^-6)),0)</f>
        <v>0.15532256249999998</v>
      </c>
    </row>
    <row r="1063" spans="1:13" x14ac:dyDescent="0.3">
      <c r="A1063" s="2" t="s">
        <v>1601</v>
      </c>
      <c r="B1063" s="2" t="s">
        <v>280</v>
      </c>
      <c r="C1063" s="3">
        <v>45441</v>
      </c>
      <c r="D1063" s="2" t="s">
        <v>4</v>
      </c>
      <c r="E1063" s="2">
        <f>VLOOKUP(D1063,'Background data'!B$2:E$5,4,FALSE)</f>
        <v>47.25</v>
      </c>
      <c r="F1063" s="2" t="s">
        <v>11</v>
      </c>
      <c r="G1063" s="10">
        <v>45770</v>
      </c>
      <c r="H1063" s="2" t="s">
        <v>405</v>
      </c>
      <c r="I1063" s="2" t="str">
        <f t="shared" si="26"/>
        <v>Secured</v>
      </c>
      <c r="J1063" s="4">
        <f>IF($I1063="Secured",(E1063*(VLOOKUP(F1063,'Background data'!B$8:D$18,2,FALSE))*(365.25*1*10^-6)),0)</f>
        <v>7.7661281249999988E-3</v>
      </c>
      <c r="K1063" s="4">
        <f>IF($I1063="Secured",(E1063*(VLOOKUP(F1063,'Background data'!B$8:D$18,3,FALSE))*(365.25*1*10^-6)),0)</f>
        <v>8.6290312499999994E-2</v>
      </c>
      <c r="L1063" s="4">
        <f>IF(I1063="Secured",(E1063*(VLOOKUP(F1063,'Background data'!B$8:G$18,4,FALSE))*(365.25*1*10^-6)),0)</f>
        <v>3.8830640624999994E-3</v>
      </c>
      <c r="M1063" s="4">
        <f>IF(I1063="Secured",(E1063*(VLOOKUP(F1063,'Background data'!B$8:H$18,5,FALSE))*(365.25*1*10^-6)),0)</f>
        <v>0.15532256249999998</v>
      </c>
    </row>
    <row r="1064" spans="1:13" x14ac:dyDescent="0.3">
      <c r="A1064" s="2" t="s">
        <v>1602</v>
      </c>
      <c r="B1064" s="2" t="s">
        <v>280</v>
      </c>
      <c r="C1064" s="17">
        <v>45477</v>
      </c>
      <c r="D1064" s="2" t="s">
        <v>4</v>
      </c>
      <c r="E1064" s="2">
        <f>VLOOKUP(D1064,'Background data'!B$2:E$5,4,FALSE)</f>
        <v>47.25</v>
      </c>
      <c r="F1064" s="2" t="s">
        <v>11</v>
      </c>
      <c r="G1064" s="10">
        <v>45770</v>
      </c>
      <c r="H1064" s="2" t="s">
        <v>405</v>
      </c>
      <c r="I1064" s="2" t="str">
        <f t="shared" si="26"/>
        <v>Secured</v>
      </c>
      <c r="J1064" s="4">
        <f>IF($I1064="Secured",(E1064*(VLOOKUP(F1064,'Background data'!B$8:D$18,2,FALSE))*(365.25*1*10^-6)),0)</f>
        <v>7.7661281249999988E-3</v>
      </c>
      <c r="K1064" s="4">
        <f>IF($I1064="Secured",(E1064*(VLOOKUP(F1064,'Background data'!B$8:D$18,3,FALSE))*(365.25*1*10^-6)),0)</f>
        <v>8.6290312499999994E-2</v>
      </c>
      <c r="L1064" s="4">
        <f>IF(I1064="Secured",(E1064*(VLOOKUP(F1064,'Background data'!B$8:G$18,4,FALSE))*(365.25*1*10^-6)),0)</f>
        <v>3.8830640624999994E-3</v>
      </c>
      <c r="M1064" s="4">
        <f>IF(I1064="Secured",(E1064*(VLOOKUP(F1064,'Background data'!B$8:H$18,5,FALSE))*(365.25*1*10^-6)),0)</f>
        <v>0.15532256249999998</v>
      </c>
    </row>
    <row r="1065" spans="1:13" x14ac:dyDescent="0.3">
      <c r="A1065" s="2" t="s">
        <v>1603</v>
      </c>
      <c r="B1065" s="2" t="s">
        <v>281</v>
      </c>
      <c r="C1065" s="3">
        <v>45441</v>
      </c>
      <c r="D1065" s="2" t="s">
        <v>4</v>
      </c>
      <c r="E1065" s="2">
        <f>VLOOKUP(D1065,'Background data'!B$2:E$5,4,FALSE)</f>
        <v>47.25</v>
      </c>
      <c r="F1065" s="2" t="s">
        <v>11</v>
      </c>
      <c r="G1065" s="10">
        <v>45770</v>
      </c>
      <c r="H1065" s="2" t="s">
        <v>405</v>
      </c>
      <c r="I1065" s="2" t="str">
        <f t="shared" si="26"/>
        <v>Secured</v>
      </c>
      <c r="J1065" s="4">
        <f>IF($I1065="Secured",(E1065*(VLOOKUP(F1065,'Background data'!B$8:D$18,2,FALSE))*(365.25*1*10^-6)),0)</f>
        <v>7.7661281249999988E-3</v>
      </c>
      <c r="K1065" s="4">
        <f>IF($I1065="Secured",(E1065*(VLOOKUP(F1065,'Background data'!B$8:D$18,3,FALSE))*(365.25*1*10^-6)),0)</f>
        <v>8.6290312499999994E-2</v>
      </c>
      <c r="L1065" s="4">
        <f>IF(I1065="Secured",(E1065*(VLOOKUP(F1065,'Background data'!B$8:G$18,4,FALSE))*(365.25*1*10^-6)),0)</f>
        <v>3.8830640624999994E-3</v>
      </c>
      <c r="M1065" s="4">
        <f>IF(I1065="Secured",(E1065*(VLOOKUP(F1065,'Background data'!B$8:H$18,5,FALSE))*(365.25*1*10^-6)),0)</f>
        <v>0.15532256249999998</v>
      </c>
    </row>
    <row r="1066" spans="1:13" x14ac:dyDescent="0.3">
      <c r="A1066" s="2" t="s">
        <v>1604</v>
      </c>
      <c r="B1066" s="2" t="s">
        <v>281</v>
      </c>
      <c r="C1066" s="3">
        <v>45442</v>
      </c>
      <c r="D1066" s="2" t="s">
        <v>4</v>
      </c>
      <c r="E1066" s="2">
        <f>VLOOKUP(D1066,'Background data'!B$2:E$5,4,FALSE)</f>
        <v>47.25</v>
      </c>
      <c r="F1066" s="2" t="s">
        <v>11</v>
      </c>
      <c r="G1066" s="10">
        <v>45770</v>
      </c>
      <c r="H1066" s="2" t="s">
        <v>405</v>
      </c>
      <c r="I1066" s="2" t="str">
        <f t="shared" si="26"/>
        <v>Secured</v>
      </c>
      <c r="J1066" s="4">
        <f>IF($I1066="Secured",(E1066*(VLOOKUP(F1066,'Background data'!B$8:D$18,2,FALSE))*(365.25*1*10^-6)),0)</f>
        <v>7.7661281249999988E-3</v>
      </c>
      <c r="K1066" s="4">
        <f>IF($I1066="Secured",(E1066*(VLOOKUP(F1066,'Background data'!B$8:D$18,3,FALSE))*(365.25*1*10^-6)),0)</f>
        <v>8.6290312499999994E-2</v>
      </c>
      <c r="L1066" s="4">
        <f>IF(I1066="Secured",(E1066*(VLOOKUP(F1066,'Background data'!B$8:G$18,4,FALSE))*(365.25*1*10^-6)),0)</f>
        <v>3.8830640624999994E-3</v>
      </c>
      <c r="M1066" s="4">
        <f>IF(I1066="Secured",(E1066*(VLOOKUP(F1066,'Background data'!B$8:H$18,5,FALSE))*(365.25*1*10^-6)),0)</f>
        <v>0.15532256249999998</v>
      </c>
    </row>
    <row r="1067" spans="1:13" x14ac:dyDescent="0.3">
      <c r="A1067" s="2" t="s">
        <v>1605</v>
      </c>
      <c r="B1067" s="2" t="s">
        <v>281</v>
      </c>
      <c r="C1067" s="3">
        <v>45441</v>
      </c>
      <c r="D1067" s="2" t="s">
        <v>4</v>
      </c>
      <c r="E1067" s="2">
        <f>VLOOKUP(D1067,'Background data'!B$2:E$5,4,FALSE)</f>
        <v>47.25</v>
      </c>
      <c r="F1067" s="2" t="s">
        <v>11</v>
      </c>
      <c r="G1067" s="10">
        <v>45770</v>
      </c>
      <c r="H1067" s="2" t="s">
        <v>405</v>
      </c>
      <c r="I1067" s="2" t="str">
        <f t="shared" si="26"/>
        <v>Secured</v>
      </c>
      <c r="J1067" s="4">
        <f>IF($I1067="Secured",(E1067*(VLOOKUP(F1067,'Background data'!B$8:D$18,2,FALSE))*(365.25*1*10^-6)),0)</f>
        <v>7.7661281249999988E-3</v>
      </c>
      <c r="K1067" s="4">
        <f>IF($I1067="Secured",(E1067*(VLOOKUP(F1067,'Background data'!B$8:D$18,3,FALSE))*(365.25*1*10^-6)),0)</f>
        <v>8.6290312499999994E-2</v>
      </c>
      <c r="L1067" s="4">
        <f>IF(I1067="Secured",(E1067*(VLOOKUP(F1067,'Background data'!B$8:G$18,4,FALSE))*(365.25*1*10^-6)),0)</f>
        <v>3.8830640624999994E-3</v>
      </c>
      <c r="M1067" s="4">
        <f>IF(I1067="Secured",(E1067*(VLOOKUP(F1067,'Background data'!B$8:H$18,5,FALSE))*(365.25*1*10^-6)),0)</f>
        <v>0.15532256249999998</v>
      </c>
    </row>
    <row r="1068" spans="1:13" x14ac:dyDescent="0.3">
      <c r="A1068" s="2" t="s">
        <v>1606</v>
      </c>
      <c r="B1068" s="2" t="s">
        <v>282</v>
      </c>
      <c r="C1068" s="3">
        <v>45440</v>
      </c>
      <c r="D1068" s="2" t="s">
        <v>4</v>
      </c>
      <c r="E1068" s="2">
        <f>VLOOKUP(D1068,'Background data'!B$2:E$5,4,FALSE)</f>
        <v>47.25</v>
      </c>
      <c r="F1068" s="2" t="s">
        <v>11</v>
      </c>
      <c r="G1068" s="10">
        <v>45770</v>
      </c>
      <c r="H1068" s="2" t="s">
        <v>405</v>
      </c>
      <c r="I1068" s="2" t="str">
        <f t="shared" si="26"/>
        <v>Secured</v>
      </c>
      <c r="J1068" s="4">
        <f>IF($I1068="Secured",(E1068*(VLOOKUP(F1068,'Background data'!B$8:D$18,2,FALSE))*(365.25*1*10^-6)),0)</f>
        <v>7.7661281249999988E-3</v>
      </c>
      <c r="K1068" s="4">
        <f>IF($I1068="Secured",(E1068*(VLOOKUP(F1068,'Background data'!B$8:D$18,3,FALSE))*(365.25*1*10^-6)),0)</f>
        <v>8.6290312499999994E-2</v>
      </c>
      <c r="L1068" s="4">
        <f>IF(I1068="Secured",(E1068*(VLOOKUP(F1068,'Background data'!B$8:G$18,4,FALSE))*(365.25*1*10^-6)),0)</f>
        <v>3.8830640624999994E-3</v>
      </c>
      <c r="M1068" s="4">
        <f>IF(I1068="Secured",(E1068*(VLOOKUP(F1068,'Background data'!B$8:H$18,5,FALSE))*(365.25*1*10^-6)),0)</f>
        <v>0.15532256249999998</v>
      </c>
    </row>
    <row r="1069" spans="1:13" x14ac:dyDescent="0.3">
      <c r="A1069" s="2" t="s">
        <v>1607</v>
      </c>
      <c r="B1069" s="2" t="s">
        <v>282</v>
      </c>
      <c r="C1069" s="17">
        <v>45482</v>
      </c>
      <c r="D1069" s="2" t="s">
        <v>5</v>
      </c>
      <c r="E1069" s="2">
        <f>VLOOKUP(D1069,'Background data'!B$2:E$5,4,FALSE)</f>
        <v>64.8</v>
      </c>
      <c r="F1069" s="2" t="s">
        <v>11</v>
      </c>
      <c r="G1069" s="10">
        <v>45770</v>
      </c>
      <c r="H1069" s="2" t="s">
        <v>390</v>
      </c>
      <c r="I1069" s="2" t="str">
        <f t="shared" si="26"/>
        <v>Secured</v>
      </c>
      <c r="J1069" s="4">
        <f>IF($I1069="Secured",(E1069*(VLOOKUP(F1069,'Background data'!B$8:D$18,2,FALSE))*(365.25*1*10^-6)),0)</f>
        <v>1.0650689999999999E-2</v>
      </c>
      <c r="K1069" s="4">
        <f>IF($I1069="Secured",(E1069*(VLOOKUP(F1069,'Background data'!B$8:D$18,3,FALSE))*(365.25*1*10^-6)),0)</f>
        <v>0.11834099999999999</v>
      </c>
      <c r="L1069" s="4">
        <f>IF(I1069="Secured",(E1069*(VLOOKUP(F1069,'Background data'!B$8:G$18,4,FALSE))*(365.25*1*10^-6)),0)</f>
        <v>5.3253449999999996E-3</v>
      </c>
      <c r="M1069" s="4">
        <f>IF(I1069="Secured",(E1069*(VLOOKUP(F1069,'Background data'!B$8:H$18,5,FALSE))*(365.25*1*10^-6)),0)</f>
        <v>0.21301379999999995</v>
      </c>
    </row>
    <row r="1070" spans="1:13" x14ac:dyDescent="0.3">
      <c r="A1070" s="2" t="s">
        <v>1608</v>
      </c>
      <c r="B1070" s="2" t="s">
        <v>282</v>
      </c>
      <c r="C1070" s="3">
        <v>45436</v>
      </c>
      <c r="D1070" s="2" t="s">
        <v>4</v>
      </c>
      <c r="E1070" s="2">
        <f>VLOOKUP(D1070,'Background data'!B$2:E$5,4,FALSE)</f>
        <v>47.25</v>
      </c>
      <c r="F1070" s="2" t="s">
        <v>11</v>
      </c>
      <c r="G1070" s="10">
        <v>45770</v>
      </c>
      <c r="H1070" s="2" t="s">
        <v>405</v>
      </c>
      <c r="I1070" s="2" t="str">
        <f t="shared" si="26"/>
        <v>Secured</v>
      </c>
      <c r="J1070" s="4">
        <f>IF($I1070="Secured",(E1070*(VLOOKUP(F1070,'Background data'!B$8:D$18,2,FALSE))*(365.25*1*10^-6)),0)</f>
        <v>7.7661281249999988E-3</v>
      </c>
      <c r="K1070" s="4">
        <f>IF($I1070="Secured",(E1070*(VLOOKUP(F1070,'Background data'!B$8:D$18,3,FALSE))*(365.25*1*10^-6)),0)</f>
        <v>8.6290312499999994E-2</v>
      </c>
      <c r="L1070" s="4">
        <f>IF(I1070="Secured",(E1070*(VLOOKUP(F1070,'Background data'!B$8:G$18,4,FALSE))*(365.25*1*10^-6)),0)</f>
        <v>3.8830640624999994E-3</v>
      </c>
      <c r="M1070" s="4">
        <f>IF(I1070="Secured",(E1070*(VLOOKUP(F1070,'Background data'!B$8:H$18,5,FALSE))*(365.25*1*10^-6)),0)</f>
        <v>0.15532256249999998</v>
      </c>
    </row>
    <row r="1071" spans="1:13" x14ac:dyDescent="0.3">
      <c r="A1071" s="2" t="s">
        <v>1609</v>
      </c>
      <c r="B1071" s="2" t="s">
        <v>282</v>
      </c>
      <c r="C1071" s="3">
        <v>45442</v>
      </c>
      <c r="D1071" s="2" t="s">
        <v>5</v>
      </c>
      <c r="E1071" s="2">
        <f>VLOOKUP(D1071,'Background data'!B$2:E$5,4,FALSE)</f>
        <v>64.8</v>
      </c>
      <c r="F1071" s="2" t="s">
        <v>11</v>
      </c>
      <c r="G1071" s="10">
        <v>45770</v>
      </c>
      <c r="H1071" s="2" t="s">
        <v>390</v>
      </c>
      <c r="I1071" s="2" t="str">
        <f t="shared" si="26"/>
        <v>Secured</v>
      </c>
      <c r="J1071" s="4">
        <f>IF($I1071="Secured",(E1071*(VLOOKUP(F1071,'Background data'!B$8:D$18,2,FALSE))*(365.25*1*10^-6)),0)</f>
        <v>1.0650689999999999E-2</v>
      </c>
      <c r="K1071" s="4">
        <f>IF($I1071="Secured",(E1071*(VLOOKUP(F1071,'Background data'!B$8:D$18,3,FALSE))*(365.25*1*10^-6)),0)</f>
        <v>0.11834099999999999</v>
      </c>
      <c r="L1071" s="4">
        <f>IF(I1071="Secured",(E1071*(VLOOKUP(F1071,'Background data'!B$8:G$18,4,FALSE))*(365.25*1*10^-6)),0)</f>
        <v>5.3253449999999996E-3</v>
      </c>
      <c r="M1071" s="4">
        <f>IF(I1071="Secured",(E1071*(VLOOKUP(F1071,'Background data'!B$8:H$18,5,FALSE))*(365.25*1*10^-6)),0)</f>
        <v>0.21301379999999995</v>
      </c>
    </row>
    <row r="1072" spans="1:13" x14ac:dyDescent="0.3">
      <c r="A1072" s="2" t="s">
        <v>1610</v>
      </c>
      <c r="B1072" s="2" t="s">
        <v>282</v>
      </c>
      <c r="C1072" s="3">
        <v>45440</v>
      </c>
      <c r="D1072" s="2" t="s">
        <v>5</v>
      </c>
      <c r="E1072" s="2">
        <f>VLOOKUP(D1072,'Background data'!B$2:E$5,4,FALSE)</f>
        <v>64.8</v>
      </c>
      <c r="F1072" s="2" t="s">
        <v>11</v>
      </c>
      <c r="G1072" s="10">
        <v>45770</v>
      </c>
      <c r="H1072" s="2" t="s">
        <v>390</v>
      </c>
      <c r="I1072" s="2" t="str">
        <f t="shared" si="26"/>
        <v>Secured</v>
      </c>
      <c r="J1072" s="4">
        <f>IF($I1072="Secured",(E1072*(VLOOKUP(F1072,'Background data'!B$8:D$18,2,FALSE))*(365.25*1*10^-6)),0)</f>
        <v>1.0650689999999999E-2</v>
      </c>
      <c r="K1072" s="4">
        <f>IF($I1072="Secured",(E1072*(VLOOKUP(F1072,'Background data'!B$8:D$18,3,FALSE))*(365.25*1*10^-6)),0)</f>
        <v>0.11834099999999999</v>
      </c>
      <c r="L1072" s="4">
        <f>IF(I1072="Secured",(E1072*(VLOOKUP(F1072,'Background data'!B$8:G$18,4,FALSE))*(365.25*1*10^-6)),0)</f>
        <v>5.3253449999999996E-3</v>
      </c>
      <c r="M1072" s="4">
        <f>IF(I1072="Secured",(E1072*(VLOOKUP(F1072,'Background data'!B$8:H$18,5,FALSE))*(365.25*1*10^-6)),0)</f>
        <v>0.21301379999999995</v>
      </c>
    </row>
    <row r="1073" spans="1:13" x14ac:dyDescent="0.3">
      <c r="A1073" s="2" t="s">
        <v>1611</v>
      </c>
      <c r="B1073" s="2" t="s">
        <v>282</v>
      </c>
      <c r="C1073" s="3">
        <v>45436</v>
      </c>
      <c r="D1073" s="2" t="s">
        <v>4</v>
      </c>
      <c r="E1073" s="2">
        <f>VLOOKUP(D1073,'Background data'!B$2:E$5,4,FALSE)</f>
        <v>47.25</v>
      </c>
      <c r="F1073" s="2" t="s">
        <v>11</v>
      </c>
      <c r="G1073" s="10">
        <v>45770</v>
      </c>
      <c r="H1073" s="2" t="s">
        <v>405</v>
      </c>
      <c r="I1073" s="2" t="str">
        <f t="shared" si="26"/>
        <v>Secured</v>
      </c>
      <c r="J1073" s="4">
        <f>IF($I1073="Secured",(E1073*(VLOOKUP(F1073,'Background data'!B$8:D$18,2,FALSE))*(365.25*1*10^-6)),0)</f>
        <v>7.7661281249999988E-3</v>
      </c>
      <c r="K1073" s="4">
        <f>IF($I1073="Secured",(E1073*(VLOOKUP(F1073,'Background data'!B$8:D$18,3,FALSE))*(365.25*1*10^-6)),0)</f>
        <v>8.6290312499999994E-2</v>
      </c>
      <c r="L1073" s="4">
        <f>IF(I1073="Secured",(E1073*(VLOOKUP(F1073,'Background data'!B$8:G$18,4,FALSE))*(365.25*1*10^-6)),0)</f>
        <v>3.8830640624999994E-3</v>
      </c>
      <c r="M1073" s="4">
        <f>IF(I1073="Secured",(E1073*(VLOOKUP(F1073,'Background data'!B$8:H$18,5,FALSE))*(365.25*1*10^-6)),0)</f>
        <v>0.15532256249999998</v>
      </c>
    </row>
    <row r="1074" spans="1:13" x14ac:dyDescent="0.3">
      <c r="A1074" s="2" t="s">
        <v>1612</v>
      </c>
      <c r="B1074" s="2" t="s">
        <v>282</v>
      </c>
      <c r="C1074" s="17">
        <v>45471</v>
      </c>
      <c r="D1074" s="2" t="s">
        <v>5</v>
      </c>
      <c r="E1074" s="2">
        <f>VLOOKUP(D1074,'Background data'!B$2:E$5,4,FALSE)</f>
        <v>64.8</v>
      </c>
      <c r="F1074" s="2" t="s">
        <v>11</v>
      </c>
      <c r="G1074" s="10">
        <v>45770</v>
      </c>
      <c r="H1074" s="2" t="s">
        <v>390</v>
      </c>
      <c r="I1074" s="2" t="str">
        <f t="shared" si="26"/>
        <v>Secured</v>
      </c>
      <c r="J1074" s="4">
        <f>IF($I1074="Secured",(E1074*(VLOOKUP(F1074,'Background data'!B$8:D$18,2,FALSE))*(365.25*1*10^-6)),0)</f>
        <v>1.0650689999999999E-2</v>
      </c>
      <c r="K1074" s="4">
        <f>IF($I1074="Secured",(E1074*(VLOOKUP(F1074,'Background data'!B$8:D$18,3,FALSE))*(365.25*1*10^-6)),0)</f>
        <v>0.11834099999999999</v>
      </c>
      <c r="L1074" s="4">
        <f>IF(I1074="Secured",(E1074*(VLOOKUP(F1074,'Background data'!B$8:G$18,4,FALSE))*(365.25*1*10^-6)),0)</f>
        <v>5.3253449999999996E-3</v>
      </c>
      <c r="M1074" s="4">
        <f>IF(I1074="Secured",(E1074*(VLOOKUP(F1074,'Background data'!B$8:H$18,5,FALSE))*(365.25*1*10^-6)),0)</f>
        <v>0.21301379999999995</v>
      </c>
    </row>
    <row r="1075" spans="1:13" x14ac:dyDescent="0.3">
      <c r="A1075" s="2" t="s">
        <v>1613</v>
      </c>
      <c r="B1075" s="2" t="s">
        <v>282</v>
      </c>
      <c r="C1075" s="3">
        <v>45436</v>
      </c>
      <c r="D1075" s="2" t="s">
        <v>5</v>
      </c>
      <c r="E1075" s="2">
        <f>VLOOKUP(D1075,'Background data'!B$2:E$5,4,FALSE)</f>
        <v>64.8</v>
      </c>
      <c r="F1075" s="2" t="s">
        <v>11</v>
      </c>
      <c r="G1075" s="10">
        <v>45770</v>
      </c>
      <c r="H1075" s="2" t="s">
        <v>390</v>
      </c>
      <c r="I1075" s="2" t="str">
        <f t="shared" si="26"/>
        <v>Secured</v>
      </c>
      <c r="J1075" s="4">
        <f>IF($I1075="Secured",(E1075*(VLOOKUP(F1075,'Background data'!B$8:D$18,2,FALSE))*(365.25*1*10^-6)),0)</f>
        <v>1.0650689999999999E-2</v>
      </c>
      <c r="K1075" s="4">
        <f>IF($I1075="Secured",(E1075*(VLOOKUP(F1075,'Background data'!B$8:D$18,3,FALSE))*(365.25*1*10^-6)),0)</f>
        <v>0.11834099999999999</v>
      </c>
      <c r="L1075" s="4">
        <f>IF(I1075="Secured",(E1075*(VLOOKUP(F1075,'Background data'!B$8:G$18,4,FALSE))*(365.25*1*10^-6)),0)</f>
        <v>5.3253449999999996E-3</v>
      </c>
      <c r="M1075" s="4">
        <f>IF(I1075="Secured",(E1075*(VLOOKUP(F1075,'Background data'!B$8:H$18,5,FALSE))*(365.25*1*10^-6)),0)</f>
        <v>0.21301379999999995</v>
      </c>
    </row>
    <row r="1076" spans="1:13" x14ac:dyDescent="0.3">
      <c r="A1076" s="2" t="s">
        <v>1614</v>
      </c>
      <c r="B1076" s="2" t="s">
        <v>282</v>
      </c>
      <c r="C1076" s="17">
        <v>45476</v>
      </c>
      <c r="D1076" s="2" t="s">
        <v>5</v>
      </c>
      <c r="E1076" s="2">
        <f>VLOOKUP(D1076,'Background data'!B$2:E$5,4,FALSE)</f>
        <v>64.8</v>
      </c>
      <c r="F1076" s="2" t="s">
        <v>11</v>
      </c>
      <c r="G1076" s="10">
        <v>45770</v>
      </c>
      <c r="H1076" s="2" t="s">
        <v>390</v>
      </c>
      <c r="I1076" s="2" t="str">
        <f t="shared" si="26"/>
        <v>Secured</v>
      </c>
      <c r="J1076" s="4">
        <f>IF($I1076="Secured",(E1076*(VLOOKUP(F1076,'Background data'!B$8:D$18,2,FALSE))*(365.25*1*10^-6)),0)</f>
        <v>1.0650689999999999E-2</v>
      </c>
      <c r="K1076" s="4">
        <f>IF($I1076="Secured",(E1076*(VLOOKUP(F1076,'Background data'!B$8:D$18,3,FALSE))*(365.25*1*10^-6)),0)</f>
        <v>0.11834099999999999</v>
      </c>
      <c r="L1076" s="4">
        <f>IF(I1076="Secured",(E1076*(VLOOKUP(F1076,'Background data'!B$8:G$18,4,FALSE))*(365.25*1*10^-6)),0)</f>
        <v>5.3253449999999996E-3</v>
      </c>
      <c r="M1076" s="4">
        <f>IF(I1076="Secured",(E1076*(VLOOKUP(F1076,'Background data'!B$8:H$18,5,FALSE))*(365.25*1*10^-6)),0)</f>
        <v>0.21301379999999995</v>
      </c>
    </row>
    <row r="1077" spans="1:13" x14ac:dyDescent="0.3">
      <c r="A1077" s="2" t="s">
        <v>1615</v>
      </c>
      <c r="B1077" s="2" t="s">
        <v>282</v>
      </c>
      <c r="C1077" s="3">
        <v>45442</v>
      </c>
      <c r="D1077" s="2" t="s">
        <v>4</v>
      </c>
      <c r="E1077" s="2">
        <f>VLOOKUP(D1077,'Background data'!B$2:E$5,4,FALSE)</f>
        <v>47.25</v>
      </c>
      <c r="F1077" s="2" t="s">
        <v>11</v>
      </c>
      <c r="G1077" s="10">
        <v>45770</v>
      </c>
      <c r="H1077" s="2" t="s">
        <v>405</v>
      </c>
      <c r="I1077" s="2" t="str">
        <f t="shared" si="26"/>
        <v>Secured</v>
      </c>
      <c r="J1077" s="4">
        <f>IF($I1077="Secured",(E1077*(VLOOKUP(F1077,'Background data'!B$8:D$18,2,FALSE))*(365.25*1*10^-6)),0)</f>
        <v>7.7661281249999988E-3</v>
      </c>
      <c r="K1077" s="4">
        <f>IF($I1077="Secured",(E1077*(VLOOKUP(F1077,'Background data'!B$8:D$18,3,FALSE))*(365.25*1*10^-6)),0)</f>
        <v>8.6290312499999994E-2</v>
      </c>
      <c r="L1077" s="4">
        <f>IF(I1077="Secured",(E1077*(VLOOKUP(F1077,'Background data'!B$8:G$18,4,FALSE))*(365.25*1*10^-6)),0)</f>
        <v>3.8830640624999994E-3</v>
      </c>
      <c r="M1077" s="4">
        <f>IF(I1077="Secured",(E1077*(VLOOKUP(F1077,'Background data'!B$8:H$18,5,FALSE))*(365.25*1*10^-6)),0)</f>
        <v>0.15532256249999998</v>
      </c>
    </row>
    <row r="1078" spans="1:13" x14ac:dyDescent="0.3">
      <c r="A1078" s="2" t="s">
        <v>1616</v>
      </c>
      <c r="B1078" s="2" t="s">
        <v>283</v>
      </c>
      <c r="C1078" s="3">
        <v>45441</v>
      </c>
      <c r="D1078" s="2" t="s">
        <v>5</v>
      </c>
      <c r="E1078" s="2">
        <f>VLOOKUP(D1078,'Background data'!B$2:E$5,4,FALSE)</f>
        <v>64.8</v>
      </c>
      <c r="F1078" s="2" t="s">
        <v>11</v>
      </c>
      <c r="G1078" s="10">
        <v>45770</v>
      </c>
      <c r="H1078" s="2" t="s">
        <v>390</v>
      </c>
      <c r="I1078" s="2" t="str">
        <f t="shared" si="26"/>
        <v>Secured</v>
      </c>
      <c r="J1078" s="4">
        <f>IF($I1078="Secured",(E1078*(VLOOKUP(F1078,'Background data'!B$8:D$18,2,FALSE))*(365.25*1*10^-6)),0)</f>
        <v>1.0650689999999999E-2</v>
      </c>
      <c r="K1078" s="4">
        <f>IF($I1078="Secured",(E1078*(VLOOKUP(F1078,'Background data'!B$8:D$18,3,FALSE))*(365.25*1*10^-6)),0)</f>
        <v>0.11834099999999999</v>
      </c>
      <c r="L1078" s="4">
        <f>IF(I1078="Secured",(E1078*(VLOOKUP(F1078,'Background data'!B$8:G$18,4,FALSE))*(365.25*1*10^-6)),0)</f>
        <v>5.3253449999999996E-3</v>
      </c>
      <c r="M1078" s="4">
        <f>IF(I1078="Secured",(E1078*(VLOOKUP(F1078,'Background data'!B$8:H$18,5,FALSE))*(365.25*1*10^-6)),0)</f>
        <v>0.21301379999999995</v>
      </c>
    </row>
    <row r="1079" spans="1:13" x14ac:dyDescent="0.3">
      <c r="A1079" s="2" t="s">
        <v>1617</v>
      </c>
      <c r="B1079" s="2" t="s">
        <v>283</v>
      </c>
      <c r="C1079" s="3">
        <v>45441</v>
      </c>
      <c r="D1079" s="2" t="s">
        <v>5</v>
      </c>
      <c r="E1079" s="2">
        <f>VLOOKUP(D1079,'Background data'!B$2:E$5,4,FALSE)</f>
        <v>64.8</v>
      </c>
      <c r="F1079" s="2" t="s">
        <v>11</v>
      </c>
      <c r="G1079" s="10">
        <v>45770</v>
      </c>
      <c r="H1079" s="2" t="s">
        <v>390</v>
      </c>
      <c r="I1079" s="2" t="str">
        <f t="shared" si="26"/>
        <v>Secured</v>
      </c>
      <c r="J1079" s="4">
        <f>IF($I1079="Secured",(E1079*(VLOOKUP(F1079,'Background data'!B$8:D$18,2,FALSE))*(365.25*1*10^-6)),0)</f>
        <v>1.0650689999999999E-2</v>
      </c>
      <c r="K1079" s="4">
        <f>IF($I1079="Secured",(E1079*(VLOOKUP(F1079,'Background data'!B$8:D$18,3,FALSE))*(365.25*1*10^-6)),0)</f>
        <v>0.11834099999999999</v>
      </c>
      <c r="L1079" s="4">
        <f>IF(I1079="Secured",(E1079*(VLOOKUP(F1079,'Background data'!B$8:G$18,4,FALSE))*(365.25*1*10^-6)),0)</f>
        <v>5.3253449999999996E-3</v>
      </c>
      <c r="M1079" s="4">
        <f>IF(I1079="Secured",(E1079*(VLOOKUP(F1079,'Background data'!B$8:H$18,5,FALSE))*(365.25*1*10^-6)),0)</f>
        <v>0.21301379999999995</v>
      </c>
    </row>
    <row r="1080" spans="1:13" x14ac:dyDescent="0.3">
      <c r="A1080" s="2" t="s">
        <v>1618</v>
      </c>
      <c r="B1080" s="2" t="s">
        <v>284</v>
      </c>
      <c r="C1080" s="3">
        <v>45443</v>
      </c>
      <c r="D1080" s="2" t="s">
        <v>5</v>
      </c>
      <c r="E1080" s="2">
        <f>VLOOKUP(D1080,'Background data'!B$2:E$5,4,FALSE)</f>
        <v>64.8</v>
      </c>
      <c r="F1080" s="2" t="s">
        <v>11</v>
      </c>
      <c r="G1080" s="10">
        <v>45770</v>
      </c>
      <c r="H1080" s="2" t="s">
        <v>390</v>
      </c>
      <c r="I1080" s="2" t="str">
        <f t="shared" si="26"/>
        <v>Secured</v>
      </c>
      <c r="J1080" s="4">
        <f>IF($I1080="Secured",(E1080*(VLOOKUP(F1080,'Background data'!B$8:D$18,2,FALSE))*(365.25*1*10^-6)),0)</f>
        <v>1.0650689999999999E-2</v>
      </c>
      <c r="K1080" s="4">
        <f>IF($I1080="Secured",(E1080*(VLOOKUP(F1080,'Background data'!B$8:D$18,3,FALSE))*(365.25*1*10^-6)),0)</f>
        <v>0.11834099999999999</v>
      </c>
      <c r="L1080" s="4">
        <f>IF(I1080="Secured",(E1080*(VLOOKUP(F1080,'Background data'!B$8:G$18,4,FALSE))*(365.25*1*10^-6)),0)</f>
        <v>5.3253449999999996E-3</v>
      </c>
      <c r="M1080" s="4">
        <f>IF(I1080="Secured",(E1080*(VLOOKUP(F1080,'Background data'!B$8:H$18,5,FALSE))*(365.25*1*10^-6)),0)</f>
        <v>0.21301379999999995</v>
      </c>
    </row>
    <row r="1081" spans="1:13" x14ac:dyDescent="0.3">
      <c r="A1081" s="2" t="s">
        <v>1619</v>
      </c>
      <c r="B1081" s="2" t="s">
        <v>285</v>
      </c>
      <c r="C1081" s="3">
        <v>45450</v>
      </c>
      <c r="D1081" s="2" t="s">
        <v>5</v>
      </c>
      <c r="E1081" s="2">
        <f>VLOOKUP(D1081,'Background data'!B$2:E$5,4,FALSE)</f>
        <v>64.8</v>
      </c>
      <c r="F1081" s="2" t="s">
        <v>11</v>
      </c>
      <c r="G1081" s="10">
        <v>45770</v>
      </c>
      <c r="H1081" s="2" t="s">
        <v>390</v>
      </c>
      <c r="I1081" s="2" t="str">
        <f t="shared" si="26"/>
        <v>Secured</v>
      </c>
      <c r="J1081" s="4">
        <f>IF($I1081="Secured",(E1081*(VLOOKUP(F1081,'Background data'!B$8:D$18,2,FALSE))*(365.25*1*10^-6)),0)</f>
        <v>1.0650689999999999E-2</v>
      </c>
      <c r="K1081" s="4">
        <f>IF($I1081="Secured",(E1081*(VLOOKUP(F1081,'Background data'!B$8:D$18,3,FALSE))*(365.25*1*10^-6)),0)</f>
        <v>0.11834099999999999</v>
      </c>
      <c r="L1081" s="4">
        <f>IF(I1081="Secured",(E1081*(VLOOKUP(F1081,'Background data'!B$8:G$18,4,FALSE))*(365.25*1*10^-6)),0)</f>
        <v>5.3253449999999996E-3</v>
      </c>
      <c r="M1081" s="4">
        <f>IF(I1081="Secured",(E1081*(VLOOKUP(F1081,'Background data'!B$8:H$18,5,FALSE))*(365.25*1*10^-6)),0)</f>
        <v>0.21301379999999995</v>
      </c>
    </row>
    <row r="1082" spans="1:13" x14ac:dyDescent="0.3">
      <c r="A1082" s="2" t="s">
        <v>1620</v>
      </c>
      <c r="B1082" s="2" t="s">
        <v>285</v>
      </c>
      <c r="C1082" s="3">
        <v>45436</v>
      </c>
      <c r="D1082" s="2" t="s">
        <v>5</v>
      </c>
      <c r="E1082" s="2">
        <f>VLOOKUP(D1082,'Background data'!B$2:E$5,4,FALSE)</f>
        <v>64.8</v>
      </c>
      <c r="F1082" s="2" t="s">
        <v>11</v>
      </c>
      <c r="G1082" s="10">
        <v>45770</v>
      </c>
      <c r="H1082" s="2" t="s">
        <v>390</v>
      </c>
      <c r="I1082" s="2" t="str">
        <f t="shared" si="26"/>
        <v>Secured</v>
      </c>
      <c r="J1082" s="4">
        <f>IF($I1082="Secured",(E1082*(VLOOKUP(F1082,'Background data'!B$8:D$18,2,FALSE))*(365.25*1*10^-6)),0)</f>
        <v>1.0650689999999999E-2</v>
      </c>
      <c r="K1082" s="4">
        <f>IF($I1082="Secured",(E1082*(VLOOKUP(F1082,'Background data'!B$8:D$18,3,FALSE))*(365.25*1*10^-6)),0)</f>
        <v>0.11834099999999999</v>
      </c>
      <c r="L1082" s="4">
        <f>IF(I1082="Secured",(E1082*(VLOOKUP(F1082,'Background data'!B$8:G$18,4,FALSE))*(365.25*1*10^-6)),0)</f>
        <v>5.3253449999999996E-3</v>
      </c>
      <c r="M1082" s="4">
        <f>IF(I1082="Secured",(E1082*(VLOOKUP(F1082,'Background data'!B$8:H$18,5,FALSE))*(365.25*1*10^-6)),0)</f>
        <v>0.21301379999999995</v>
      </c>
    </row>
    <row r="1083" spans="1:13" x14ac:dyDescent="0.3">
      <c r="A1083" s="2" t="s">
        <v>1621</v>
      </c>
      <c r="B1083" s="2" t="s">
        <v>285</v>
      </c>
      <c r="C1083" s="3">
        <v>45436</v>
      </c>
      <c r="D1083" s="2" t="s">
        <v>5</v>
      </c>
      <c r="E1083" s="2">
        <f>VLOOKUP(D1083,'Background data'!B$2:E$5,4,FALSE)</f>
        <v>64.8</v>
      </c>
      <c r="F1083" s="2" t="s">
        <v>11</v>
      </c>
      <c r="G1083" s="10">
        <v>45770</v>
      </c>
      <c r="H1083" s="2" t="s">
        <v>390</v>
      </c>
      <c r="I1083" s="2" t="str">
        <f t="shared" si="26"/>
        <v>Secured</v>
      </c>
      <c r="J1083" s="4">
        <f>IF($I1083="Secured",(E1083*(VLOOKUP(F1083,'Background data'!B$8:D$18,2,FALSE))*(365.25*1*10^-6)),0)</f>
        <v>1.0650689999999999E-2</v>
      </c>
      <c r="K1083" s="4">
        <f>IF($I1083="Secured",(E1083*(VLOOKUP(F1083,'Background data'!B$8:D$18,3,FALSE))*(365.25*1*10^-6)),0)</f>
        <v>0.11834099999999999</v>
      </c>
      <c r="L1083" s="4">
        <f>IF(I1083="Secured",(E1083*(VLOOKUP(F1083,'Background data'!B$8:G$18,4,FALSE))*(365.25*1*10^-6)),0)</f>
        <v>5.3253449999999996E-3</v>
      </c>
      <c r="M1083" s="4">
        <f>IF(I1083="Secured",(E1083*(VLOOKUP(F1083,'Background data'!B$8:H$18,5,FALSE))*(365.25*1*10^-6)),0)</f>
        <v>0.21301379999999995</v>
      </c>
    </row>
    <row r="1084" spans="1:13" x14ac:dyDescent="0.3">
      <c r="A1084" s="2" t="s">
        <v>1622</v>
      </c>
      <c r="B1084" s="2" t="s">
        <v>285</v>
      </c>
      <c r="C1084" s="17">
        <v>45488</v>
      </c>
      <c r="D1084" s="2" t="s">
        <v>5</v>
      </c>
      <c r="E1084" s="2">
        <f>VLOOKUP(D1084,'Background data'!B$2:E$5,4,FALSE)</f>
        <v>64.8</v>
      </c>
      <c r="F1084" s="2" t="s">
        <v>11</v>
      </c>
      <c r="G1084" s="10">
        <v>45770</v>
      </c>
      <c r="H1084" s="2" t="s">
        <v>390</v>
      </c>
      <c r="I1084" s="2" t="str">
        <f t="shared" si="26"/>
        <v>Secured</v>
      </c>
      <c r="J1084" s="4">
        <f>IF($I1084="Secured",(E1084*(VLOOKUP(F1084,'Background data'!B$8:D$18,2,FALSE))*(365.25*1*10^-6)),0)</f>
        <v>1.0650689999999999E-2</v>
      </c>
      <c r="K1084" s="4">
        <f>IF($I1084="Secured",(E1084*(VLOOKUP(F1084,'Background data'!B$8:D$18,3,FALSE))*(365.25*1*10^-6)),0)</f>
        <v>0.11834099999999999</v>
      </c>
      <c r="L1084" s="4">
        <f>IF(I1084="Secured",(E1084*(VLOOKUP(F1084,'Background data'!B$8:G$18,4,FALSE))*(365.25*1*10^-6)),0)</f>
        <v>5.3253449999999996E-3</v>
      </c>
      <c r="M1084" s="4">
        <f>IF(I1084="Secured",(E1084*(VLOOKUP(F1084,'Background data'!B$8:H$18,5,FALSE))*(365.25*1*10^-6)),0)</f>
        <v>0.21301379999999995</v>
      </c>
    </row>
    <row r="1085" spans="1:13" x14ac:dyDescent="0.3">
      <c r="A1085" s="2" t="s">
        <v>1623</v>
      </c>
      <c r="B1085" s="2" t="s">
        <v>285</v>
      </c>
      <c r="C1085" s="3">
        <v>45436</v>
      </c>
      <c r="D1085" s="2" t="s">
        <v>5</v>
      </c>
      <c r="E1085" s="2">
        <f>VLOOKUP(D1085,'Background data'!B$2:E$5,4,FALSE)</f>
        <v>64.8</v>
      </c>
      <c r="F1085" s="2" t="s">
        <v>11</v>
      </c>
      <c r="G1085" s="10">
        <v>45770</v>
      </c>
      <c r="H1085" s="2" t="s">
        <v>390</v>
      </c>
      <c r="I1085" s="2" t="str">
        <f t="shared" si="26"/>
        <v>Secured</v>
      </c>
      <c r="J1085" s="4">
        <f>IF($I1085="Secured",(E1085*(VLOOKUP(F1085,'Background data'!B$8:D$18,2,FALSE))*(365.25*1*10^-6)),0)</f>
        <v>1.0650689999999999E-2</v>
      </c>
      <c r="K1085" s="4">
        <f>IF($I1085="Secured",(E1085*(VLOOKUP(F1085,'Background data'!B$8:D$18,3,FALSE))*(365.25*1*10^-6)),0)</f>
        <v>0.11834099999999999</v>
      </c>
      <c r="L1085" s="4">
        <f>IF(I1085="Secured",(E1085*(VLOOKUP(F1085,'Background data'!B$8:G$18,4,FALSE))*(365.25*1*10^-6)),0)</f>
        <v>5.3253449999999996E-3</v>
      </c>
      <c r="M1085" s="4">
        <f>IF(I1085="Secured",(E1085*(VLOOKUP(F1085,'Background data'!B$8:H$18,5,FALSE))*(365.25*1*10^-6)),0)</f>
        <v>0.21301379999999995</v>
      </c>
    </row>
    <row r="1086" spans="1:13" x14ac:dyDescent="0.3">
      <c r="A1086" s="2" t="s">
        <v>1624</v>
      </c>
      <c r="B1086" s="2" t="s">
        <v>285</v>
      </c>
      <c r="C1086" s="3">
        <v>45436</v>
      </c>
      <c r="D1086" s="2" t="s">
        <v>5</v>
      </c>
      <c r="E1086" s="2">
        <f>VLOOKUP(D1086,'Background data'!B$2:E$5,4,FALSE)</f>
        <v>64.8</v>
      </c>
      <c r="F1086" s="2" t="s">
        <v>11</v>
      </c>
      <c r="G1086" s="10">
        <v>45770</v>
      </c>
      <c r="H1086" s="2" t="s">
        <v>390</v>
      </c>
      <c r="I1086" s="2" t="str">
        <f t="shared" si="26"/>
        <v>Secured</v>
      </c>
      <c r="J1086" s="4">
        <f>IF($I1086="Secured",(E1086*(VLOOKUP(F1086,'Background data'!B$8:D$18,2,FALSE))*(365.25*1*10^-6)),0)</f>
        <v>1.0650689999999999E-2</v>
      </c>
      <c r="K1086" s="4">
        <f>IF($I1086="Secured",(E1086*(VLOOKUP(F1086,'Background data'!B$8:D$18,3,FALSE))*(365.25*1*10^-6)),0)</f>
        <v>0.11834099999999999</v>
      </c>
      <c r="L1086" s="4">
        <f>IF(I1086="Secured",(E1086*(VLOOKUP(F1086,'Background data'!B$8:G$18,4,FALSE))*(365.25*1*10^-6)),0)</f>
        <v>5.3253449999999996E-3</v>
      </c>
      <c r="M1086" s="4">
        <f>IF(I1086="Secured",(E1086*(VLOOKUP(F1086,'Background data'!B$8:H$18,5,FALSE))*(365.25*1*10^-6)),0)</f>
        <v>0.21301379999999995</v>
      </c>
    </row>
    <row r="1087" spans="1:13" x14ac:dyDescent="0.3">
      <c r="A1087" s="2" t="s">
        <v>1625</v>
      </c>
      <c r="B1087" s="2" t="s">
        <v>285</v>
      </c>
      <c r="C1087" s="17">
        <v>45485</v>
      </c>
      <c r="D1087" s="2" t="s">
        <v>5</v>
      </c>
      <c r="E1087" s="2">
        <f>VLOOKUP(D1087,'Background data'!B$2:E$5,4,FALSE)</f>
        <v>64.8</v>
      </c>
      <c r="F1087" s="2" t="s">
        <v>11</v>
      </c>
      <c r="G1087" s="10">
        <v>45770</v>
      </c>
      <c r="H1087" s="2" t="s">
        <v>390</v>
      </c>
      <c r="I1087" s="2" t="str">
        <f t="shared" si="26"/>
        <v>Secured</v>
      </c>
      <c r="J1087" s="4">
        <f>IF($I1087="Secured",(E1087*(VLOOKUP(F1087,'Background data'!B$8:D$18,2,FALSE))*(365.25*1*10^-6)),0)</f>
        <v>1.0650689999999999E-2</v>
      </c>
      <c r="K1087" s="4">
        <f>IF($I1087="Secured",(E1087*(VLOOKUP(F1087,'Background data'!B$8:D$18,3,FALSE))*(365.25*1*10^-6)),0)</f>
        <v>0.11834099999999999</v>
      </c>
      <c r="L1087" s="4">
        <f>IF(I1087="Secured",(E1087*(VLOOKUP(F1087,'Background data'!B$8:G$18,4,FALSE))*(365.25*1*10^-6)),0)</f>
        <v>5.3253449999999996E-3</v>
      </c>
      <c r="M1087" s="4">
        <f>IF(I1087="Secured",(E1087*(VLOOKUP(F1087,'Background data'!B$8:H$18,5,FALSE))*(365.25*1*10^-6)),0)</f>
        <v>0.21301379999999995</v>
      </c>
    </row>
    <row r="1088" spans="1:13" x14ac:dyDescent="0.3">
      <c r="A1088" s="2" t="s">
        <v>1626</v>
      </c>
      <c r="B1088" s="2" t="s">
        <v>286</v>
      </c>
      <c r="C1088" s="3">
        <v>45443</v>
      </c>
      <c r="D1088" s="2" t="s">
        <v>5</v>
      </c>
      <c r="E1088" s="2">
        <f>VLOOKUP(D1088,'Background data'!B$2:E$5,4,FALSE)</f>
        <v>64.8</v>
      </c>
      <c r="F1088" s="2" t="s">
        <v>11</v>
      </c>
      <c r="G1088" s="10">
        <v>45770</v>
      </c>
      <c r="H1088" s="2" t="s">
        <v>390</v>
      </c>
      <c r="I1088" s="2" t="str">
        <f t="shared" si="26"/>
        <v>Secured</v>
      </c>
      <c r="J1088" s="4">
        <f>IF($I1088="Secured",(E1088*(VLOOKUP(F1088,'Background data'!B$8:D$18,2,FALSE))*(365.25*1*10^-6)),0)</f>
        <v>1.0650689999999999E-2</v>
      </c>
      <c r="K1088" s="4">
        <f>IF($I1088="Secured",(E1088*(VLOOKUP(F1088,'Background data'!B$8:D$18,3,FALSE))*(365.25*1*10^-6)),0)</f>
        <v>0.11834099999999999</v>
      </c>
      <c r="L1088" s="4">
        <f>IF(I1088="Secured",(E1088*(VLOOKUP(F1088,'Background data'!B$8:G$18,4,FALSE))*(365.25*1*10^-6)),0)</f>
        <v>5.3253449999999996E-3</v>
      </c>
      <c r="M1088" s="4">
        <f>IF(I1088="Secured",(E1088*(VLOOKUP(F1088,'Background data'!B$8:H$18,5,FALSE))*(365.25*1*10^-6)),0)</f>
        <v>0.21301379999999995</v>
      </c>
    </row>
    <row r="1089" spans="1:13" x14ac:dyDescent="0.3">
      <c r="A1089" s="2" t="s">
        <v>1021</v>
      </c>
      <c r="B1089" s="2" t="s">
        <v>286</v>
      </c>
      <c r="C1089" s="3">
        <v>45425</v>
      </c>
      <c r="D1089" s="2" t="s">
        <v>5</v>
      </c>
      <c r="E1089" s="2">
        <f>VLOOKUP(D1089,'Background data'!B$2:E$5,4,FALSE)</f>
        <v>64.8</v>
      </c>
      <c r="F1089" s="2" t="s">
        <v>11</v>
      </c>
      <c r="G1089" s="10">
        <v>45770</v>
      </c>
      <c r="H1089" s="2" t="s">
        <v>390</v>
      </c>
      <c r="I1089" s="2" t="str">
        <f t="shared" si="26"/>
        <v>Secured</v>
      </c>
      <c r="J1089" s="4">
        <f>IF($I1089="Secured",(E1089*(VLOOKUP(F1089,'Background data'!B$8:D$18,2,FALSE))*(365.25*1*10^-6)),0)</f>
        <v>1.0650689999999999E-2</v>
      </c>
      <c r="K1089" s="4">
        <f>IF($I1089="Secured",(E1089*(VLOOKUP(F1089,'Background data'!B$8:D$18,3,FALSE))*(365.25*1*10^-6)),0)</f>
        <v>0.11834099999999999</v>
      </c>
      <c r="L1089" s="4">
        <f>IF(I1089="Secured",(E1089*(VLOOKUP(F1089,'Background data'!B$8:G$18,4,FALSE))*(365.25*1*10^-6)),0)</f>
        <v>5.3253449999999996E-3</v>
      </c>
      <c r="M1089" s="4">
        <f>IF(I1089="Secured",(E1089*(VLOOKUP(F1089,'Background data'!B$8:H$18,5,FALSE))*(365.25*1*10^-6)),0)</f>
        <v>0.21301379999999995</v>
      </c>
    </row>
    <row r="1090" spans="1:13" x14ac:dyDescent="0.3">
      <c r="A1090" s="2" t="s">
        <v>1627</v>
      </c>
      <c r="B1090" s="2" t="s">
        <v>286</v>
      </c>
      <c r="C1090" s="3">
        <v>45449</v>
      </c>
      <c r="D1090" s="2" t="s">
        <v>5</v>
      </c>
      <c r="E1090" s="2">
        <f>VLOOKUP(D1090,'Background data'!B$2:E$5,4,FALSE)</f>
        <v>64.8</v>
      </c>
      <c r="F1090" s="2" t="s">
        <v>11</v>
      </c>
      <c r="G1090" s="10">
        <v>45770</v>
      </c>
      <c r="H1090" s="2" t="s">
        <v>390</v>
      </c>
      <c r="I1090" s="2" t="str">
        <f t="shared" si="26"/>
        <v>Secured</v>
      </c>
      <c r="J1090" s="4">
        <f>IF($I1090="Secured",(E1090*(VLOOKUP(F1090,'Background data'!B$8:D$18,2,FALSE))*(365.25*1*10^-6)),0)</f>
        <v>1.0650689999999999E-2</v>
      </c>
      <c r="K1090" s="4">
        <f>IF($I1090="Secured",(E1090*(VLOOKUP(F1090,'Background data'!B$8:D$18,3,FALSE))*(365.25*1*10^-6)),0)</f>
        <v>0.11834099999999999</v>
      </c>
      <c r="L1090" s="4">
        <f>IF(I1090="Secured",(E1090*(VLOOKUP(F1090,'Background data'!B$8:G$18,4,FALSE))*(365.25*1*10^-6)),0)</f>
        <v>5.3253449999999996E-3</v>
      </c>
      <c r="M1090" s="4">
        <f>IF(I1090="Secured",(E1090*(VLOOKUP(F1090,'Background data'!B$8:H$18,5,FALSE))*(365.25*1*10^-6)),0)</f>
        <v>0.21301379999999995</v>
      </c>
    </row>
    <row r="1091" spans="1:13" x14ac:dyDescent="0.3">
      <c r="A1091" s="2" t="s">
        <v>1628</v>
      </c>
      <c r="B1091" s="2" t="s">
        <v>286</v>
      </c>
      <c r="C1091" s="3">
        <v>45440</v>
      </c>
      <c r="D1091" s="2" t="s">
        <v>5</v>
      </c>
      <c r="E1091" s="2">
        <f>VLOOKUP(D1091,'Background data'!B$2:E$5,4,FALSE)</f>
        <v>64.8</v>
      </c>
      <c r="F1091" s="2" t="s">
        <v>11</v>
      </c>
      <c r="G1091" s="10">
        <v>45770</v>
      </c>
      <c r="H1091" s="2" t="s">
        <v>390</v>
      </c>
      <c r="I1091" s="2" t="str">
        <f t="shared" si="26"/>
        <v>Secured</v>
      </c>
      <c r="J1091" s="4">
        <f>IF($I1091="Secured",(E1091*(VLOOKUP(F1091,'Background data'!B$8:D$18,2,FALSE))*(365.25*1*10^-6)),0)</f>
        <v>1.0650689999999999E-2</v>
      </c>
      <c r="K1091" s="4">
        <f>IF($I1091="Secured",(E1091*(VLOOKUP(F1091,'Background data'!B$8:D$18,3,FALSE))*(365.25*1*10^-6)),0)</f>
        <v>0.11834099999999999</v>
      </c>
      <c r="L1091" s="4">
        <f>IF(I1091="Secured",(E1091*(VLOOKUP(F1091,'Background data'!B$8:G$18,4,FALSE))*(365.25*1*10^-6)),0)</f>
        <v>5.3253449999999996E-3</v>
      </c>
      <c r="M1091" s="4">
        <f>IF(I1091="Secured",(E1091*(VLOOKUP(F1091,'Background data'!B$8:H$18,5,FALSE))*(365.25*1*10^-6)),0)</f>
        <v>0.21301379999999995</v>
      </c>
    </row>
    <row r="1092" spans="1:13" x14ac:dyDescent="0.3">
      <c r="A1092" s="2" t="s">
        <v>1629</v>
      </c>
      <c r="B1092" s="2" t="s">
        <v>286</v>
      </c>
      <c r="C1092" s="3">
        <v>45449</v>
      </c>
      <c r="D1092" s="2" t="s">
        <v>5</v>
      </c>
      <c r="E1092" s="2">
        <f>VLOOKUP(D1092,'Background data'!B$2:E$5,4,FALSE)</f>
        <v>64.8</v>
      </c>
      <c r="F1092" s="2" t="s">
        <v>11</v>
      </c>
      <c r="G1092" s="10">
        <v>45770</v>
      </c>
      <c r="H1092" s="2" t="s">
        <v>390</v>
      </c>
      <c r="I1092" s="2" t="str">
        <f t="shared" si="26"/>
        <v>Secured</v>
      </c>
      <c r="J1092" s="4">
        <f>IF($I1092="Secured",(E1092*(VLOOKUP(F1092,'Background data'!B$8:D$18,2,FALSE))*(365.25*1*10^-6)),0)</f>
        <v>1.0650689999999999E-2</v>
      </c>
      <c r="K1092" s="4">
        <f>IF($I1092="Secured",(E1092*(VLOOKUP(F1092,'Background data'!B$8:D$18,3,FALSE))*(365.25*1*10^-6)),0)</f>
        <v>0.11834099999999999</v>
      </c>
      <c r="L1092" s="4">
        <f>IF(I1092="Secured",(E1092*(VLOOKUP(F1092,'Background data'!B$8:G$18,4,FALSE))*(365.25*1*10^-6)),0)</f>
        <v>5.3253449999999996E-3</v>
      </c>
      <c r="M1092" s="4">
        <f>IF(I1092="Secured",(E1092*(VLOOKUP(F1092,'Background data'!B$8:H$18,5,FALSE))*(365.25*1*10^-6)),0)</f>
        <v>0.21301379999999995</v>
      </c>
    </row>
    <row r="1093" spans="1:13" x14ac:dyDescent="0.3">
      <c r="A1093" s="2" t="s">
        <v>1630</v>
      </c>
      <c r="B1093" s="2" t="s">
        <v>286</v>
      </c>
      <c r="C1093" s="3">
        <v>45442</v>
      </c>
      <c r="D1093" s="2" t="s">
        <v>5</v>
      </c>
      <c r="E1093" s="2">
        <f>VLOOKUP(D1093,'Background data'!B$2:E$5,4,FALSE)</f>
        <v>64.8</v>
      </c>
      <c r="F1093" s="2" t="s">
        <v>11</v>
      </c>
      <c r="G1093" s="10">
        <v>45770</v>
      </c>
      <c r="H1093" s="2" t="s">
        <v>390</v>
      </c>
      <c r="I1093" s="2" t="str">
        <f t="shared" si="26"/>
        <v>Secured</v>
      </c>
      <c r="J1093" s="4">
        <f>IF($I1093="Secured",(E1093*(VLOOKUP(F1093,'Background data'!B$8:D$18,2,FALSE))*(365.25*1*10^-6)),0)</f>
        <v>1.0650689999999999E-2</v>
      </c>
      <c r="K1093" s="4">
        <f>IF($I1093="Secured",(E1093*(VLOOKUP(F1093,'Background data'!B$8:D$18,3,FALSE))*(365.25*1*10^-6)),0)</f>
        <v>0.11834099999999999</v>
      </c>
      <c r="L1093" s="4">
        <f>IF(I1093="Secured",(E1093*(VLOOKUP(F1093,'Background data'!B$8:G$18,4,FALSE))*(365.25*1*10^-6)),0)</f>
        <v>5.3253449999999996E-3</v>
      </c>
      <c r="M1093" s="4">
        <f>IF(I1093="Secured",(E1093*(VLOOKUP(F1093,'Background data'!B$8:H$18,5,FALSE))*(365.25*1*10^-6)),0)</f>
        <v>0.21301379999999995</v>
      </c>
    </row>
    <row r="1094" spans="1:13" x14ac:dyDescent="0.3">
      <c r="A1094" s="2" t="s">
        <v>1631</v>
      </c>
      <c r="B1094" s="2" t="s">
        <v>286</v>
      </c>
      <c r="C1094" s="3">
        <v>45441</v>
      </c>
      <c r="D1094" s="2" t="s">
        <v>5</v>
      </c>
      <c r="E1094" s="2">
        <f>VLOOKUP(D1094,'Background data'!B$2:E$5,4,FALSE)</f>
        <v>64.8</v>
      </c>
      <c r="F1094" s="2" t="s">
        <v>11</v>
      </c>
      <c r="G1094" s="10">
        <v>45770</v>
      </c>
      <c r="H1094" s="2" t="s">
        <v>390</v>
      </c>
      <c r="I1094" s="2" t="str">
        <f t="shared" si="26"/>
        <v>Secured</v>
      </c>
      <c r="J1094" s="4">
        <f>IF($I1094="Secured",(E1094*(VLOOKUP(F1094,'Background data'!B$8:D$18,2,FALSE))*(365.25*1*10^-6)),0)</f>
        <v>1.0650689999999999E-2</v>
      </c>
      <c r="K1094" s="4">
        <f>IF($I1094="Secured",(E1094*(VLOOKUP(F1094,'Background data'!B$8:D$18,3,FALSE))*(365.25*1*10^-6)),0)</f>
        <v>0.11834099999999999</v>
      </c>
      <c r="L1094" s="4">
        <f>IF(I1094="Secured",(E1094*(VLOOKUP(F1094,'Background data'!B$8:G$18,4,FALSE))*(365.25*1*10^-6)),0)</f>
        <v>5.3253449999999996E-3</v>
      </c>
      <c r="M1094" s="4">
        <f>IF(I1094="Secured",(E1094*(VLOOKUP(F1094,'Background data'!B$8:H$18,5,FALSE))*(365.25*1*10^-6)),0)</f>
        <v>0.21301379999999995</v>
      </c>
    </row>
    <row r="1095" spans="1:13" x14ac:dyDescent="0.3">
      <c r="A1095" s="2" t="s">
        <v>1632</v>
      </c>
      <c r="B1095" s="2" t="s">
        <v>286</v>
      </c>
      <c r="C1095" s="3">
        <v>45441</v>
      </c>
      <c r="D1095" s="2" t="s">
        <v>5</v>
      </c>
      <c r="E1095" s="2">
        <f>VLOOKUP(D1095,'Background data'!B$2:E$5,4,FALSE)</f>
        <v>64.8</v>
      </c>
      <c r="F1095" s="2" t="s">
        <v>11</v>
      </c>
      <c r="G1095" s="10">
        <v>45770</v>
      </c>
      <c r="H1095" s="2" t="s">
        <v>390</v>
      </c>
      <c r="I1095" s="2" t="str">
        <f t="shared" si="26"/>
        <v>Secured</v>
      </c>
      <c r="J1095" s="4">
        <f>IF($I1095="Secured",(E1095*(VLOOKUP(F1095,'Background data'!B$8:D$18,2,FALSE))*(365.25*1*10^-6)),0)</f>
        <v>1.0650689999999999E-2</v>
      </c>
      <c r="K1095" s="4">
        <f>IF($I1095="Secured",(E1095*(VLOOKUP(F1095,'Background data'!B$8:D$18,3,FALSE))*(365.25*1*10^-6)),0)</f>
        <v>0.11834099999999999</v>
      </c>
      <c r="L1095" s="4">
        <f>IF(I1095="Secured",(E1095*(VLOOKUP(F1095,'Background data'!B$8:G$18,4,FALSE))*(365.25*1*10^-6)),0)</f>
        <v>5.3253449999999996E-3</v>
      </c>
      <c r="M1095" s="4">
        <f>IF(I1095="Secured",(E1095*(VLOOKUP(F1095,'Background data'!B$8:H$18,5,FALSE))*(365.25*1*10^-6)),0)</f>
        <v>0.21301379999999995</v>
      </c>
    </row>
    <row r="1096" spans="1:13" x14ac:dyDescent="0.3">
      <c r="A1096" s="2" t="s">
        <v>1633</v>
      </c>
      <c r="B1096" s="2" t="s">
        <v>286</v>
      </c>
      <c r="C1096" s="3">
        <v>45440</v>
      </c>
      <c r="D1096" s="2" t="s">
        <v>5</v>
      </c>
      <c r="E1096" s="2">
        <f>VLOOKUP(D1096,'Background data'!B$2:E$5,4,FALSE)</f>
        <v>64.8</v>
      </c>
      <c r="F1096" s="2" t="s">
        <v>11</v>
      </c>
      <c r="G1096" s="10">
        <v>45770</v>
      </c>
      <c r="H1096" s="2" t="s">
        <v>390</v>
      </c>
      <c r="I1096" s="2" t="str">
        <f t="shared" ref="I1096:I1136" si="27">IF(G1096="","Not secured","Secured")</f>
        <v>Secured</v>
      </c>
      <c r="J1096" s="4">
        <f>IF($I1096="Secured",(E1096*(VLOOKUP(F1096,'Background data'!B$8:D$18,2,FALSE))*(365.25*1*10^-6)),0)</f>
        <v>1.0650689999999999E-2</v>
      </c>
      <c r="K1096" s="4">
        <f>IF($I1096="Secured",(E1096*(VLOOKUP(F1096,'Background data'!B$8:D$18,3,FALSE))*(365.25*1*10^-6)),0)</f>
        <v>0.11834099999999999</v>
      </c>
      <c r="L1096" s="4">
        <f>IF(I1096="Secured",(E1096*(VLOOKUP(F1096,'Background data'!B$8:G$18,4,FALSE))*(365.25*1*10^-6)),0)</f>
        <v>5.3253449999999996E-3</v>
      </c>
      <c r="M1096" s="4">
        <f>IF(I1096="Secured",(E1096*(VLOOKUP(F1096,'Background data'!B$8:H$18,5,FALSE))*(365.25*1*10^-6)),0)</f>
        <v>0.21301379999999995</v>
      </c>
    </row>
    <row r="1097" spans="1:13" x14ac:dyDescent="0.3">
      <c r="A1097" s="2" t="s">
        <v>1634</v>
      </c>
      <c r="B1097" s="2" t="s">
        <v>286</v>
      </c>
      <c r="C1097" s="3">
        <v>45433</v>
      </c>
      <c r="D1097" s="2" t="s">
        <v>5</v>
      </c>
      <c r="E1097" s="2">
        <f>VLOOKUP(D1097,'Background data'!B$2:E$5,4,FALSE)</f>
        <v>64.8</v>
      </c>
      <c r="F1097" s="2" t="s">
        <v>11</v>
      </c>
      <c r="G1097" s="10">
        <v>45770</v>
      </c>
      <c r="H1097" s="2" t="s">
        <v>390</v>
      </c>
      <c r="I1097" s="2" t="str">
        <f t="shared" si="27"/>
        <v>Secured</v>
      </c>
      <c r="J1097" s="4">
        <f>IF($I1097="Secured",(E1097*(VLOOKUP(F1097,'Background data'!B$8:D$18,2,FALSE))*(365.25*1*10^-6)),0)</f>
        <v>1.0650689999999999E-2</v>
      </c>
      <c r="K1097" s="4">
        <f>IF($I1097="Secured",(E1097*(VLOOKUP(F1097,'Background data'!B$8:D$18,3,FALSE))*(365.25*1*10^-6)),0)</f>
        <v>0.11834099999999999</v>
      </c>
      <c r="L1097" s="4">
        <f>IF(I1097="Secured",(E1097*(VLOOKUP(F1097,'Background data'!B$8:G$18,4,FALSE))*(365.25*1*10^-6)),0)</f>
        <v>5.3253449999999996E-3</v>
      </c>
      <c r="M1097" s="4">
        <f>IF(I1097="Secured",(E1097*(VLOOKUP(F1097,'Background data'!B$8:H$18,5,FALSE))*(365.25*1*10^-6)),0)</f>
        <v>0.21301379999999995</v>
      </c>
    </row>
    <row r="1098" spans="1:13" x14ac:dyDescent="0.3">
      <c r="A1098" s="2" t="s">
        <v>1022</v>
      </c>
      <c r="B1098" s="2" t="s">
        <v>286</v>
      </c>
      <c r="C1098" s="3">
        <v>45446</v>
      </c>
      <c r="D1098" s="2" t="s">
        <v>5</v>
      </c>
      <c r="E1098" s="2">
        <f>VLOOKUP(D1098,'Background data'!B$2:E$5,4,FALSE)</f>
        <v>64.8</v>
      </c>
      <c r="F1098" s="2" t="s">
        <v>11</v>
      </c>
      <c r="G1098" s="10">
        <v>45770</v>
      </c>
      <c r="H1098" s="2" t="s">
        <v>390</v>
      </c>
      <c r="I1098" s="2" t="str">
        <f t="shared" si="27"/>
        <v>Secured</v>
      </c>
      <c r="J1098" s="4">
        <f>IF($I1098="Secured",(E1098*(VLOOKUP(F1098,'Background data'!B$8:D$18,2,FALSE))*(365.25*1*10^-6)),0)</f>
        <v>1.0650689999999999E-2</v>
      </c>
      <c r="K1098" s="4">
        <f>IF($I1098="Secured",(E1098*(VLOOKUP(F1098,'Background data'!B$8:D$18,3,FALSE))*(365.25*1*10^-6)),0)</f>
        <v>0.11834099999999999</v>
      </c>
      <c r="L1098" s="4">
        <f>IF(I1098="Secured",(E1098*(VLOOKUP(F1098,'Background data'!B$8:G$18,4,FALSE))*(365.25*1*10^-6)),0)</f>
        <v>5.3253449999999996E-3</v>
      </c>
      <c r="M1098" s="4">
        <f>IF(I1098="Secured",(E1098*(VLOOKUP(F1098,'Background data'!B$8:H$18,5,FALSE))*(365.25*1*10^-6)),0)</f>
        <v>0.21301379999999995</v>
      </c>
    </row>
    <row r="1099" spans="1:13" x14ac:dyDescent="0.3">
      <c r="A1099" s="2" t="s">
        <v>1635</v>
      </c>
      <c r="B1099" s="2" t="s">
        <v>286</v>
      </c>
      <c r="C1099" s="3">
        <v>45442</v>
      </c>
      <c r="D1099" s="2" t="s">
        <v>5</v>
      </c>
      <c r="E1099" s="2">
        <f>VLOOKUP(D1099,'Background data'!B$2:E$5,4,FALSE)</f>
        <v>64.8</v>
      </c>
      <c r="F1099" s="2" t="s">
        <v>11</v>
      </c>
      <c r="G1099" s="10">
        <v>45770</v>
      </c>
      <c r="H1099" s="2" t="s">
        <v>390</v>
      </c>
      <c r="I1099" s="2" t="str">
        <f t="shared" si="27"/>
        <v>Secured</v>
      </c>
      <c r="J1099" s="4">
        <f>IF($I1099="Secured",(E1099*(VLOOKUP(F1099,'Background data'!B$8:D$18,2,FALSE))*(365.25*1*10^-6)),0)</f>
        <v>1.0650689999999999E-2</v>
      </c>
      <c r="K1099" s="4">
        <f>IF($I1099="Secured",(E1099*(VLOOKUP(F1099,'Background data'!B$8:D$18,3,FALSE))*(365.25*1*10^-6)),0)</f>
        <v>0.11834099999999999</v>
      </c>
      <c r="L1099" s="4">
        <f>IF(I1099="Secured",(E1099*(VLOOKUP(F1099,'Background data'!B$8:G$18,4,FALSE))*(365.25*1*10^-6)),0)</f>
        <v>5.3253449999999996E-3</v>
      </c>
      <c r="M1099" s="4">
        <f>IF(I1099="Secured",(E1099*(VLOOKUP(F1099,'Background data'!B$8:H$18,5,FALSE))*(365.25*1*10^-6)),0)</f>
        <v>0.21301379999999995</v>
      </c>
    </row>
    <row r="1100" spans="1:13" x14ac:dyDescent="0.3">
      <c r="A1100" s="2" t="s">
        <v>1636</v>
      </c>
      <c r="B1100" s="2" t="s">
        <v>286</v>
      </c>
      <c r="C1100" s="3">
        <v>45450</v>
      </c>
      <c r="D1100" s="2" t="s">
        <v>5</v>
      </c>
      <c r="E1100" s="2">
        <f>VLOOKUP(D1100,'Background data'!B$2:E$5,4,FALSE)</f>
        <v>64.8</v>
      </c>
      <c r="F1100" s="2" t="s">
        <v>11</v>
      </c>
      <c r="G1100" s="10">
        <v>45770</v>
      </c>
      <c r="H1100" s="2" t="s">
        <v>390</v>
      </c>
      <c r="I1100" s="2" t="str">
        <f t="shared" si="27"/>
        <v>Secured</v>
      </c>
      <c r="J1100" s="4">
        <f>IF($I1100="Secured",(E1100*(VLOOKUP(F1100,'Background data'!B$8:D$18,2,FALSE))*(365.25*1*10^-6)),0)</f>
        <v>1.0650689999999999E-2</v>
      </c>
      <c r="K1100" s="4">
        <f>IF($I1100="Secured",(E1100*(VLOOKUP(F1100,'Background data'!B$8:D$18,3,FALSE))*(365.25*1*10^-6)),0)</f>
        <v>0.11834099999999999</v>
      </c>
      <c r="L1100" s="4">
        <f>IF(I1100="Secured",(E1100*(VLOOKUP(F1100,'Background data'!B$8:G$18,4,FALSE))*(365.25*1*10^-6)),0)</f>
        <v>5.3253449999999996E-3</v>
      </c>
      <c r="M1100" s="4">
        <f>IF(I1100="Secured",(E1100*(VLOOKUP(F1100,'Background data'!B$8:H$18,5,FALSE))*(365.25*1*10^-6)),0)</f>
        <v>0.21301379999999995</v>
      </c>
    </row>
    <row r="1101" spans="1:13" x14ac:dyDescent="0.3">
      <c r="A1101" s="2" t="s">
        <v>1637</v>
      </c>
      <c r="B1101" s="2" t="s">
        <v>287</v>
      </c>
      <c r="C1101" s="3">
        <v>45435</v>
      </c>
      <c r="D1101" s="2" t="s">
        <v>4</v>
      </c>
      <c r="E1101" s="2">
        <f>VLOOKUP(D1101,'Background data'!B$2:E$5,4,FALSE)</f>
        <v>47.25</v>
      </c>
      <c r="F1101" s="2" t="s">
        <v>11</v>
      </c>
      <c r="G1101" s="10">
        <v>45770</v>
      </c>
      <c r="H1101" s="2" t="s">
        <v>405</v>
      </c>
      <c r="I1101" s="2" t="str">
        <f t="shared" si="27"/>
        <v>Secured</v>
      </c>
      <c r="J1101" s="4">
        <f>IF($I1101="Secured",(E1101*(VLOOKUP(F1101,'Background data'!B$8:D$18,2,FALSE))*(365.25*1*10^-6)),0)</f>
        <v>7.7661281249999988E-3</v>
      </c>
      <c r="K1101" s="4">
        <f>IF($I1101="Secured",(E1101*(VLOOKUP(F1101,'Background data'!B$8:D$18,3,FALSE))*(365.25*1*10^-6)),0)</f>
        <v>8.6290312499999994E-2</v>
      </c>
      <c r="L1101" s="4">
        <f>IF(I1101="Secured",(E1101*(VLOOKUP(F1101,'Background data'!B$8:G$18,4,FALSE))*(365.25*1*10^-6)),0)</f>
        <v>3.8830640624999994E-3</v>
      </c>
      <c r="M1101" s="4">
        <f>IF(I1101="Secured",(E1101*(VLOOKUP(F1101,'Background data'!B$8:H$18,5,FALSE))*(365.25*1*10^-6)),0)</f>
        <v>0.15532256249999998</v>
      </c>
    </row>
    <row r="1102" spans="1:13" x14ac:dyDescent="0.3">
      <c r="A1102" s="2" t="s">
        <v>1638</v>
      </c>
      <c r="B1102" s="2" t="s">
        <v>287</v>
      </c>
      <c r="C1102" s="3">
        <v>45436</v>
      </c>
      <c r="D1102" s="2" t="s">
        <v>4</v>
      </c>
      <c r="E1102" s="2">
        <f>VLOOKUP(D1102,'Background data'!B$2:E$5,4,FALSE)</f>
        <v>47.25</v>
      </c>
      <c r="F1102" s="2" t="s">
        <v>11</v>
      </c>
      <c r="G1102" s="10">
        <v>45770</v>
      </c>
      <c r="H1102" s="2" t="s">
        <v>405</v>
      </c>
      <c r="I1102" s="2" t="str">
        <f t="shared" si="27"/>
        <v>Secured</v>
      </c>
      <c r="J1102" s="4">
        <f>IF($I1102="Secured",(E1102*(VLOOKUP(F1102,'Background data'!B$8:D$18,2,FALSE))*(365.25*1*10^-6)),0)</f>
        <v>7.7661281249999988E-3</v>
      </c>
      <c r="K1102" s="4">
        <f>IF($I1102="Secured",(E1102*(VLOOKUP(F1102,'Background data'!B$8:D$18,3,FALSE))*(365.25*1*10^-6)),0)</f>
        <v>8.6290312499999994E-2</v>
      </c>
      <c r="L1102" s="4">
        <f>IF(I1102="Secured",(E1102*(VLOOKUP(F1102,'Background data'!B$8:G$18,4,FALSE))*(365.25*1*10^-6)),0)</f>
        <v>3.8830640624999994E-3</v>
      </c>
      <c r="M1102" s="4">
        <f>IF(I1102="Secured",(E1102*(VLOOKUP(F1102,'Background data'!B$8:H$18,5,FALSE))*(365.25*1*10^-6)),0)</f>
        <v>0.15532256249999998</v>
      </c>
    </row>
    <row r="1103" spans="1:13" x14ac:dyDescent="0.3">
      <c r="A1103" s="2" t="s">
        <v>1639</v>
      </c>
      <c r="B1103" s="2" t="s">
        <v>287</v>
      </c>
      <c r="C1103" s="3">
        <v>45433</v>
      </c>
      <c r="D1103" s="2" t="s">
        <v>4</v>
      </c>
      <c r="E1103" s="2">
        <f>VLOOKUP(D1103,'Background data'!B$2:E$5,4,FALSE)</f>
        <v>47.25</v>
      </c>
      <c r="F1103" s="2" t="s">
        <v>11</v>
      </c>
      <c r="G1103" s="10">
        <v>45770</v>
      </c>
      <c r="H1103" s="2" t="s">
        <v>405</v>
      </c>
      <c r="I1103" s="2" t="str">
        <f t="shared" si="27"/>
        <v>Secured</v>
      </c>
      <c r="J1103" s="4">
        <f>IF($I1103="Secured",(E1103*(VLOOKUP(F1103,'Background data'!B$8:D$18,2,FALSE))*(365.25*1*10^-6)),0)</f>
        <v>7.7661281249999988E-3</v>
      </c>
      <c r="K1103" s="4">
        <f>IF($I1103="Secured",(E1103*(VLOOKUP(F1103,'Background data'!B$8:D$18,3,FALSE))*(365.25*1*10^-6)),0)</f>
        <v>8.6290312499999994E-2</v>
      </c>
      <c r="L1103" s="4">
        <f>IF(I1103="Secured",(E1103*(VLOOKUP(F1103,'Background data'!B$8:G$18,4,FALSE))*(365.25*1*10^-6)),0)</f>
        <v>3.8830640624999994E-3</v>
      </c>
      <c r="M1103" s="4">
        <f>IF(I1103="Secured",(E1103*(VLOOKUP(F1103,'Background data'!B$8:H$18,5,FALSE))*(365.25*1*10^-6)),0)</f>
        <v>0.15532256249999998</v>
      </c>
    </row>
    <row r="1104" spans="1:13" x14ac:dyDescent="0.3">
      <c r="A1104" s="2" t="s">
        <v>1640</v>
      </c>
      <c r="B1104" s="2" t="s">
        <v>287</v>
      </c>
      <c r="C1104" s="3">
        <v>45435</v>
      </c>
      <c r="D1104" s="2" t="s">
        <v>4</v>
      </c>
      <c r="E1104" s="2">
        <f>VLOOKUP(D1104,'Background data'!B$2:E$5,4,FALSE)</f>
        <v>47.25</v>
      </c>
      <c r="F1104" s="2" t="s">
        <v>11</v>
      </c>
      <c r="G1104" s="10">
        <v>45770</v>
      </c>
      <c r="H1104" s="2" t="s">
        <v>405</v>
      </c>
      <c r="I1104" s="2" t="str">
        <f t="shared" si="27"/>
        <v>Secured</v>
      </c>
      <c r="J1104" s="4">
        <f>IF($I1104="Secured",(E1104*(VLOOKUP(F1104,'Background data'!B$8:D$18,2,FALSE))*(365.25*1*10^-6)),0)</f>
        <v>7.7661281249999988E-3</v>
      </c>
      <c r="K1104" s="4">
        <f>IF($I1104="Secured",(E1104*(VLOOKUP(F1104,'Background data'!B$8:D$18,3,FALSE))*(365.25*1*10^-6)),0)</f>
        <v>8.6290312499999994E-2</v>
      </c>
      <c r="L1104" s="4">
        <f>IF(I1104="Secured",(E1104*(VLOOKUP(F1104,'Background data'!B$8:G$18,4,FALSE))*(365.25*1*10^-6)),0)</f>
        <v>3.8830640624999994E-3</v>
      </c>
      <c r="M1104" s="4">
        <f>IF(I1104="Secured",(E1104*(VLOOKUP(F1104,'Background data'!B$8:H$18,5,FALSE))*(365.25*1*10^-6)),0)</f>
        <v>0.15532256249999998</v>
      </c>
    </row>
    <row r="1105" spans="1:13" x14ac:dyDescent="0.3">
      <c r="A1105" s="2" t="s">
        <v>1641</v>
      </c>
      <c r="B1105" s="2" t="s">
        <v>287</v>
      </c>
      <c r="C1105" s="3">
        <v>45440</v>
      </c>
      <c r="D1105" s="2" t="s">
        <v>4</v>
      </c>
      <c r="E1105" s="2">
        <f>VLOOKUP(D1105,'Background data'!B$2:E$5,4,FALSE)</f>
        <v>47.25</v>
      </c>
      <c r="F1105" s="2" t="s">
        <v>11</v>
      </c>
      <c r="G1105" s="10">
        <v>45770</v>
      </c>
      <c r="H1105" s="2" t="s">
        <v>405</v>
      </c>
      <c r="I1105" s="2" t="str">
        <f t="shared" si="27"/>
        <v>Secured</v>
      </c>
      <c r="J1105" s="4">
        <f>IF($I1105="Secured",(E1105*(VLOOKUP(F1105,'Background data'!B$8:D$18,2,FALSE))*(365.25*1*10^-6)),0)</f>
        <v>7.7661281249999988E-3</v>
      </c>
      <c r="K1105" s="4">
        <f>IF($I1105="Secured",(E1105*(VLOOKUP(F1105,'Background data'!B$8:D$18,3,FALSE))*(365.25*1*10^-6)),0)</f>
        <v>8.6290312499999994E-2</v>
      </c>
      <c r="L1105" s="4">
        <f>IF(I1105="Secured",(E1105*(VLOOKUP(F1105,'Background data'!B$8:G$18,4,FALSE))*(365.25*1*10^-6)),0)</f>
        <v>3.8830640624999994E-3</v>
      </c>
      <c r="M1105" s="4">
        <f>IF(I1105="Secured",(E1105*(VLOOKUP(F1105,'Background data'!B$8:H$18,5,FALSE))*(365.25*1*10^-6)),0)</f>
        <v>0.15532256249999998</v>
      </c>
    </row>
    <row r="1106" spans="1:13" x14ac:dyDescent="0.3">
      <c r="A1106" s="2" t="s">
        <v>1642</v>
      </c>
      <c r="B1106" s="2" t="s">
        <v>288</v>
      </c>
      <c r="C1106" s="3">
        <v>45436</v>
      </c>
      <c r="D1106" s="2" t="s">
        <v>5</v>
      </c>
      <c r="E1106" s="2">
        <f>VLOOKUP(D1106,'Background data'!B$2:E$5,4,FALSE)</f>
        <v>64.8</v>
      </c>
      <c r="F1106" s="2" t="s">
        <v>11</v>
      </c>
      <c r="G1106" s="10">
        <v>45770</v>
      </c>
      <c r="H1106" s="2" t="s">
        <v>390</v>
      </c>
      <c r="I1106" s="2" t="str">
        <f t="shared" si="27"/>
        <v>Secured</v>
      </c>
      <c r="J1106" s="4">
        <f>IF($I1106="Secured",(E1106*(VLOOKUP(F1106,'Background data'!B$8:D$18,2,FALSE))*(365.25*1*10^-6)),0)</f>
        <v>1.0650689999999999E-2</v>
      </c>
      <c r="K1106" s="4">
        <f>IF($I1106="Secured",(E1106*(VLOOKUP(F1106,'Background data'!B$8:D$18,3,FALSE))*(365.25*1*10^-6)),0)</f>
        <v>0.11834099999999999</v>
      </c>
      <c r="L1106" s="4">
        <f>IF(I1106="Secured",(E1106*(VLOOKUP(F1106,'Background data'!B$8:G$18,4,FALSE))*(365.25*1*10^-6)),0)</f>
        <v>5.3253449999999996E-3</v>
      </c>
      <c r="M1106" s="4">
        <f>IF(I1106="Secured",(E1106*(VLOOKUP(F1106,'Background data'!B$8:H$18,5,FALSE))*(365.25*1*10^-6)),0)</f>
        <v>0.21301379999999995</v>
      </c>
    </row>
    <row r="1107" spans="1:13" x14ac:dyDescent="0.3">
      <c r="A1107" s="2" t="s">
        <v>1643</v>
      </c>
      <c r="B1107" s="2" t="s">
        <v>288</v>
      </c>
      <c r="C1107" s="3">
        <v>45443</v>
      </c>
      <c r="D1107" s="2" t="s">
        <v>5</v>
      </c>
      <c r="E1107" s="2">
        <f>VLOOKUP(D1107,'Background data'!B$2:E$5,4,FALSE)</f>
        <v>64.8</v>
      </c>
      <c r="F1107" s="2" t="s">
        <v>11</v>
      </c>
      <c r="G1107" s="10">
        <v>45770</v>
      </c>
      <c r="H1107" s="2" t="s">
        <v>390</v>
      </c>
      <c r="I1107" s="2" t="str">
        <f t="shared" si="27"/>
        <v>Secured</v>
      </c>
      <c r="J1107" s="4">
        <f>IF($I1107="Secured",(E1107*(VLOOKUP(F1107,'Background data'!B$8:D$18,2,FALSE))*(365.25*1*10^-6)),0)</f>
        <v>1.0650689999999999E-2</v>
      </c>
      <c r="K1107" s="4">
        <f>IF($I1107="Secured",(E1107*(VLOOKUP(F1107,'Background data'!B$8:D$18,3,FALSE))*(365.25*1*10^-6)),0)</f>
        <v>0.11834099999999999</v>
      </c>
      <c r="L1107" s="4">
        <f>IF(I1107="Secured",(E1107*(VLOOKUP(F1107,'Background data'!B$8:G$18,4,FALSE))*(365.25*1*10^-6)),0)</f>
        <v>5.3253449999999996E-3</v>
      </c>
      <c r="M1107" s="4">
        <f>IF(I1107="Secured",(E1107*(VLOOKUP(F1107,'Background data'!B$8:H$18,5,FALSE))*(365.25*1*10^-6)),0)</f>
        <v>0.21301379999999995</v>
      </c>
    </row>
    <row r="1108" spans="1:13" x14ac:dyDescent="0.3">
      <c r="A1108" s="2" t="s">
        <v>1644</v>
      </c>
      <c r="B1108" s="2" t="s">
        <v>289</v>
      </c>
      <c r="C1108" s="3">
        <v>45449</v>
      </c>
      <c r="D1108" s="2" t="s">
        <v>5</v>
      </c>
      <c r="E1108" s="2">
        <f>VLOOKUP(D1108,'Background data'!B$2:E$5,4,FALSE)</f>
        <v>64.8</v>
      </c>
      <c r="F1108" s="2" t="s">
        <v>11</v>
      </c>
      <c r="G1108" s="10">
        <v>45770</v>
      </c>
      <c r="H1108" s="2" t="s">
        <v>390</v>
      </c>
      <c r="I1108" s="2" t="str">
        <f t="shared" si="27"/>
        <v>Secured</v>
      </c>
      <c r="J1108" s="4">
        <f>IF($I1108="Secured",(E1108*(VLOOKUP(F1108,'Background data'!B$8:D$18,2,FALSE))*(365.25*1*10^-6)),0)</f>
        <v>1.0650689999999999E-2</v>
      </c>
      <c r="K1108" s="4">
        <f>IF($I1108="Secured",(E1108*(VLOOKUP(F1108,'Background data'!B$8:D$18,3,FALSE))*(365.25*1*10^-6)),0)</f>
        <v>0.11834099999999999</v>
      </c>
      <c r="L1108" s="4">
        <f>IF(I1108="Secured",(E1108*(VLOOKUP(F1108,'Background data'!B$8:G$18,4,FALSE))*(365.25*1*10^-6)),0)</f>
        <v>5.3253449999999996E-3</v>
      </c>
      <c r="M1108" s="4">
        <f>IF(I1108="Secured",(E1108*(VLOOKUP(F1108,'Background data'!B$8:H$18,5,FALSE))*(365.25*1*10^-6)),0)</f>
        <v>0.21301379999999995</v>
      </c>
    </row>
    <row r="1109" spans="1:13" x14ac:dyDescent="0.3">
      <c r="A1109" s="2" t="s">
        <v>1645</v>
      </c>
      <c r="B1109" s="2" t="s">
        <v>290</v>
      </c>
      <c r="C1109" s="3">
        <v>45436</v>
      </c>
      <c r="D1109" s="2" t="s">
        <v>4</v>
      </c>
      <c r="E1109" s="2">
        <f>VLOOKUP(D1109,'Background data'!B$2:E$5,4,FALSE)</f>
        <v>47.25</v>
      </c>
      <c r="F1109" s="2" t="s">
        <v>11</v>
      </c>
      <c r="G1109" s="10">
        <v>45770</v>
      </c>
      <c r="H1109" s="2" t="s">
        <v>392</v>
      </c>
      <c r="I1109" s="2" t="str">
        <f t="shared" si="27"/>
        <v>Secured</v>
      </c>
      <c r="J1109" s="4">
        <f>IF($I1109="Secured",(E1109*(VLOOKUP(F1109,'Background data'!B$8:D$18,2,FALSE))*(365.25*1*10^-6)),0)</f>
        <v>7.7661281249999988E-3</v>
      </c>
      <c r="K1109" s="4">
        <f>IF($I1109="Secured",(E1109*(VLOOKUP(F1109,'Background data'!B$8:D$18,3,FALSE))*(365.25*1*10^-6)),0)</f>
        <v>8.6290312499999994E-2</v>
      </c>
      <c r="L1109" s="4">
        <f>IF(I1109="Secured",(E1109*(VLOOKUP(F1109,'Background data'!B$8:G$18,4,FALSE))*(365.25*1*10^-6)),0)</f>
        <v>3.8830640624999994E-3</v>
      </c>
      <c r="M1109" s="4">
        <f>IF(I1109="Secured",(E1109*(VLOOKUP(F1109,'Background data'!B$8:H$18,5,FALSE))*(365.25*1*10^-6)),0)</f>
        <v>0.15532256249999998</v>
      </c>
    </row>
    <row r="1110" spans="1:13" x14ac:dyDescent="0.3">
      <c r="A1110" s="2" t="s">
        <v>1646</v>
      </c>
      <c r="B1110" s="2" t="s">
        <v>290</v>
      </c>
      <c r="C1110" s="17">
        <v>45454</v>
      </c>
      <c r="D1110" s="2" t="s">
        <v>4</v>
      </c>
      <c r="E1110" s="2">
        <f>VLOOKUP(D1110,'Background data'!B$2:E$5,4,FALSE)</f>
        <v>47.25</v>
      </c>
      <c r="F1110" s="2" t="s">
        <v>11</v>
      </c>
      <c r="G1110" s="10">
        <v>45770</v>
      </c>
      <c r="H1110" s="2" t="s">
        <v>392</v>
      </c>
      <c r="I1110" s="2" t="str">
        <f t="shared" si="27"/>
        <v>Secured</v>
      </c>
      <c r="J1110" s="4">
        <f>IF($I1110="Secured",(E1110*(VLOOKUP(F1110,'Background data'!B$8:D$18,2,FALSE))*(365.25*1*10^-6)),0)</f>
        <v>7.7661281249999988E-3</v>
      </c>
      <c r="K1110" s="4">
        <f>IF($I1110="Secured",(E1110*(VLOOKUP(F1110,'Background data'!B$8:D$18,3,FALSE))*(365.25*1*10^-6)),0)</f>
        <v>8.6290312499999994E-2</v>
      </c>
      <c r="L1110" s="4">
        <f>IF(I1110="Secured",(E1110*(VLOOKUP(F1110,'Background data'!B$8:G$18,4,FALSE))*(365.25*1*10^-6)),0)</f>
        <v>3.8830640624999994E-3</v>
      </c>
      <c r="M1110" s="4">
        <f>IF(I1110="Secured",(E1110*(VLOOKUP(F1110,'Background data'!B$8:H$18,5,FALSE))*(365.25*1*10^-6)),0)</f>
        <v>0.15532256249999998</v>
      </c>
    </row>
    <row r="1111" spans="1:13" x14ac:dyDescent="0.3">
      <c r="A1111" s="2" t="s">
        <v>1647</v>
      </c>
      <c r="B1111" s="2" t="s">
        <v>291</v>
      </c>
      <c r="C1111" s="3">
        <v>45443</v>
      </c>
      <c r="D1111" s="2" t="s">
        <v>5</v>
      </c>
      <c r="E1111" s="2">
        <f>VLOOKUP(D1111,'Background data'!B$2:E$5,4,FALSE)</f>
        <v>64.8</v>
      </c>
      <c r="F1111" s="2" t="s">
        <v>11</v>
      </c>
      <c r="G1111" s="10">
        <v>45770</v>
      </c>
      <c r="H1111" s="2" t="s">
        <v>390</v>
      </c>
      <c r="I1111" s="2" t="str">
        <f t="shared" si="27"/>
        <v>Secured</v>
      </c>
      <c r="J1111" s="4">
        <f>IF($I1111="Secured",(E1111*(VLOOKUP(F1111,'Background data'!B$8:D$18,2,FALSE))*(365.25*1*10^-6)),0)</f>
        <v>1.0650689999999999E-2</v>
      </c>
      <c r="K1111" s="4">
        <f>IF($I1111="Secured",(E1111*(VLOOKUP(F1111,'Background data'!B$8:D$18,3,FALSE))*(365.25*1*10^-6)),0)</f>
        <v>0.11834099999999999</v>
      </c>
      <c r="L1111" s="4">
        <f>IF(I1111="Secured",(E1111*(VLOOKUP(F1111,'Background data'!B$8:G$18,4,FALSE))*(365.25*1*10^-6)),0)</f>
        <v>5.3253449999999996E-3</v>
      </c>
      <c r="M1111" s="4">
        <f>IF(I1111="Secured",(E1111*(VLOOKUP(F1111,'Background data'!B$8:H$18,5,FALSE))*(365.25*1*10^-6)),0)</f>
        <v>0.21301379999999995</v>
      </c>
    </row>
    <row r="1112" spans="1:13" x14ac:dyDescent="0.3">
      <c r="A1112" s="2" t="s">
        <v>1648</v>
      </c>
      <c r="B1112" s="2" t="s">
        <v>292</v>
      </c>
      <c r="C1112" s="3">
        <v>45436</v>
      </c>
      <c r="D1112" s="2" t="s">
        <v>5</v>
      </c>
      <c r="E1112" s="2">
        <f>VLOOKUP(D1112,'Background data'!B$2:E$5,4,FALSE)</f>
        <v>64.8</v>
      </c>
      <c r="F1112" s="2" t="s">
        <v>11</v>
      </c>
      <c r="G1112" s="10">
        <v>45770</v>
      </c>
      <c r="H1112" s="2" t="s">
        <v>390</v>
      </c>
      <c r="I1112" s="2" t="str">
        <f t="shared" si="27"/>
        <v>Secured</v>
      </c>
      <c r="J1112" s="4">
        <f>IF($I1112="Secured",(E1112*(VLOOKUP(F1112,'Background data'!B$8:D$18,2,FALSE))*(365.25*1*10^-6)),0)</f>
        <v>1.0650689999999999E-2</v>
      </c>
      <c r="K1112" s="4">
        <f>IF($I1112="Secured",(E1112*(VLOOKUP(F1112,'Background data'!B$8:D$18,3,FALSE))*(365.25*1*10^-6)),0)</f>
        <v>0.11834099999999999</v>
      </c>
      <c r="L1112" s="4">
        <f>IF(I1112="Secured",(E1112*(VLOOKUP(F1112,'Background data'!B$8:G$18,4,FALSE))*(365.25*1*10^-6)),0)</f>
        <v>5.3253449999999996E-3</v>
      </c>
      <c r="M1112" s="4">
        <f>IF(I1112="Secured",(E1112*(VLOOKUP(F1112,'Background data'!B$8:H$18,5,FALSE))*(365.25*1*10^-6)),0)</f>
        <v>0.21301379999999995</v>
      </c>
    </row>
    <row r="1113" spans="1:13" x14ac:dyDescent="0.3">
      <c r="A1113" s="2" t="s">
        <v>1649</v>
      </c>
      <c r="B1113" s="2" t="s">
        <v>293</v>
      </c>
      <c r="C1113" s="3">
        <v>45436</v>
      </c>
      <c r="D1113" s="2" t="s">
        <v>5</v>
      </c>
      <c r="E1113" s="2">
        <f>VLOOKUP(D1113,'Background data'!B$2:E$5,4,FALSE)</f>
        <v>64.8</v>
      </c>
      <c r="F1113" s="2" t="s">
        <v>11</v>
      </c>
      <c r="G1113" s="10">
        <v>45770</v>
      </c>
      <c r="H1113" s="2" t="s">
        <v>390</v>
      </c>
      <c r="I1113" s="2" t="str">
        <f t="shared" si="27"/>
        <v>Secured</v>
      </c>
      <c r="J1113" s="4">
        <f>IF($I1113="Secured",(E1113*(VLOOKUP(F1113,'Background data'!B$8:D$18,2,FALSE))*(365.25*1*10^-6)),0)</f>
        <v>1.0650689999999999E-2</v>
      </c>
      <c r="K1113" s="4">
        <f>IF($I1113="Secured",(E1113*(VLOOKUP(F1113,'Background data'!B$8:D$18,3,FALSE))*(365.25*1*10^-6)),0)</f>
        <v>0.11834099999999999</v>
      </c>
      <c r="L1113" s="4">
        <f>IF(I1113="Secured",(E1113*(VLOOKUP(F1113,'Background data'!B$8:G$18,4,FALSE))*(365.25*1*10^-6)),0)</f>
        <v>5.3253449999999996E-3</v>
      </c>
      <c r="M1113" s="4">
        <f>IF(I1113="Secured",(E1113*(VLOOKUP(F1113,'Background data'!B$8:H$18,5,FALSE))*(365.25*1*10^-6)),0)</f>
        <v>0.21301379999999995</v>
      </c>
    </row>
    <row r="1114" spans="1:13" x14ac:dyDescent="0.3">
      <c r="A1114" s="2" t="s">
        <v>1650</v>
      </c>
      <c r="B1114" s="2" t="s">
        <v>293</v>
      </c>
      <c r="C1114" s="3">
        <v>45448</v>
      </c>
      <c r="D1114" s="2" t="s">
        <v>5</v>
      </c>
      <c r="E1114" s="2">
        <f>VLOOKUP(D1114,'Background data'!B$2:E$5,4,FALSE)</f>
        <v>64.8</v>
      </c>
      <c r="F1114" s="2" t="s">
        <v>11</v>
      </c>
      <c r="G1114" s="10">
        <v>45770</v>
      </c>
      <c r="H1114" s="2" t="s">
        <v>390</v>
      </c>
      <c r="I1114" s="2" t="str">
        <f t="shared" si="27"/>
        <v>Secured</v>
      </c>
      <c r="J1114" s="4">
        <f>IF($I1114="Secured",(E1114*(VLOOKUP(F1114,'Background data'!B$8:D$18,2,FALSE))*(365.25*1*10^-6)),0)</f>
        <v>1.0650689999999999E-2</v>
      </c>
      <c r="K1114" s="4">
        <f>IF($I1114="Secured",(E1114*(VLOOKUP(F1114,'Background data'!B$8:D$18,3,FALSE))*(365.25*1*10^-6)),0)</f>
        <v>0.11834099999999999</v>
      </c>
      <c r="L1114" s="4">
        <f>IF(I1114="Secured",(E1114*(VLOOKUP(F1114,'Background data'!B$8:G$18,4,FALSE))*(365.25*1*10^-6)),0)</f>
        <v>5.3253449999999996E-3</v>
      </c>
      <c r="M1114" s="4">
        <f>IF(I1114="Secured",(E1114*(VLOOKUP(F1114,'Background data'!B$8:H$18,5,FALSE))*(365.25*1*10^-6)),0)</f>
        <v>0.21301379999999995</v>
      </c>
    </row>
    <row r="1115" spans="1:13" x14ac:dyDescent="0.3">
      <c r="A1115" s="2" t="s">
        <v>1651</v>
      </c>
      <c r="B1115" s="2" t="s">
        <v>293</v>
      </c>
      <c r="C1115" s="17">
        <v>45484</v>
      </c>
      <c r="D1115" s="2" t="s">
        <v>5</v>
      </c>
      <c r="E1115" s="2">
        <f>VLOOKUP(D1115,'Background data'!B$2:E$5,4,FALSE)</f>
        <v>64.8</v>
      </c>
      <c r="F1115" s="2" t="s">
        <v>11</v>
      </c>
      <c r="G1115" s="10">
        <v>45770</v>
      </c>
      <c r="H1115" s="2" t="s">
        <v>390</v>
      </c>
      <c r="I1115" s="2" t="str">
        <f t="shared" si="27"/>
        <v>Secured</v>
      </c>
      <c r="J1115" s="4">
        <f>IF($I1115="Secured",(E1115*(VLOOKUP(F1115,'Background data'!B$8:D$18,2,FALSE))*(365.25*1*10^-6)),0)</f>
        <v>1.0650689999999999E-2</v>
      </c>
      <c r="K1115" s="4">
        <f>IF($I1115="Secured",(E1115*(VLOOKUP(F1115,'Background data'!B$8:D$18,3,FALSE))*(365.25*1*10^-6)),0)</f>
        <v>0.11834099999999999</v>
      </c>
      <c r="L1115" s="4">
        <f>IF(I1115="Secured",(E1115*(VLOOKUP(F1115,'Background data'!B$8:G$18,4,FALSE))*(365.25*1*10^-6)),0)</f>
        <v>5.3253449999999996E-3</v>
      </c>
      <c r="M1115" s="4">
        <f>IF(I1115="Secured",(E1115*(VLOOKUP(F1115,'Background data'!B$8:H$18,5,FALSE))*(365.25*1*10^-6)),0)</f>
        <v>0.21301379999999995</v>
      </c>
    </row>
    <row r="1116" spans="1:13" x14ac:dyDescent="0.3">
      <c r="A1116" s="2" t="s">
        <v>1652</v>
      </c>
      <c r="B1116" s="2" t="s">
        <v>293</v>
      </c>
      <c r="C1116" s="17">
        <v>45454</v>
      </c>
      <c r="D1116" s="2" t="s">
        <v>5</v>
      </c>
      <c r="E1116" s="2">
        <f>VLOOKUP(D1116,'Background data'!B$2:E$5,4,FALSE)</f>
        <v>64.8</v>
      </c>
      <c r="F1116" s="2" t="s">
        <v>11</v>
      </c>
      <c r="G1116" s="10">
        <v>45770</v>
      </c>
      <c r="H1116" s="2" t="s">
        <v>390</v>
      </c>
      <c r="I1116" s="2" t="str">
        <f t="shared" si="27"/>
        <v>Secured</v>
      </c>
      <c r="J1116" s="4">
        <f>IF($I1116="Secured",(E1116*(VLOOKUP(F1116,'Background data'!B$8:D$18,2,FALSE))*(365.25*1*10^-6)),0)</f>
        <v>1.0650689999999999E-2</v>
      </c>
      <c r="K1116" s="4">
        <f>IF($I1116="Secured",(E1116*(VLOOKUP(F1116,'Background data'!B$8:D$18,3,FALSE))*(365.25*1*10^-6)),0)</f>
        <v>0.11834099999999999</v>
      </c>
      <c r="L1116" s="4">
        <f>IF(I1116="Secured",(E1116*(VLOOKUP(F1116,'Background data'!B$8:G$18,4,FALSE))*(365.25*1*10^-6)),0)</f>
        <v>5.3253449999999996E-3</v>
      </c>
      <c r="M1116" s="4">
        <f>IF(I1116="Secured",(E1116*(VLOOKUP(F1116,'Background data'!B$8:H$18,5,FALSE))*(365.25*1*10^-6)),0)</f>
        <v>0.21301379999999995</v>
      </c>
    </row>
    <row r="1117" spans="1:13" x14ac:dyDescent="0.3">
      <c r="A1117" s="2" t="s">
        <v>1653</v>
      </c>
      <c r="B1117" s="2" t="s">
        <v>293</v>
      </c>
      <c r="C1117" s="3">
        <v>45436</v>
      </c>
      <c r="D1117" s="2" t="s">
        <v>5</v>
      </c>
      <c r="E1117" s="2">
        <f>VLOOKUP(D1117,'Background data'!B$2:E$5,4,FALSE)</f>
        <v>64.8</v>
      </c>
      <c r="F1117" s="2" t="s">
        <v>11</v>
      </c>
      <c r="G1117" s="10">
        <v>45770</v>
      </c>
      <c r="H1117" s="2" t="s">
        <v>390</v>
      </c>
      <c r="I1117" s="2" t="str">
        <f t="shared" si="27"/>
        <v>Secured</v>
      </c>
      <c r="J1117" s="4">
        <f>IF($I1117="Secured",(E1117*(VLOOKUP(F1117,'Background data'!B$8:D$18,2,FALSE))*(365.25*1*10^-6)),0)</f>
        <v>1.0650689999999999E-2</v>
      </c>
      <c r="K1117" s="4">
        <f>IF($I1117="Secured",(E1117*(VLOOKUP(F1117,'Background data'!B$8:D$18,3,FALSE))*(365.25*1*10^-6)),0)</f>
        <v>0.11834099999999999</v>
      </c>
      <c r="L1117" s="4">
        <f>IF(I1117="Secured",(E1117*(VLOOKUP(F1117,'Background data'!B$8:G$18,4,FALSE))*(365.25*1*10^-6)),0)</f>
        <v>5.3253449999999996E-3</v>
      </c>
      <c r="M1117" s="4">
        <f>IF(I1117="Secured",(E1117*(VLOOKUP(F1117,'Background data'!B$8:H$18,5,FALSE))*(365.25*1*10^-6)),0)</f>
        <v>0.21301379999999995</v>
      </c>
    </row>
    <row r="1118" spans="1:13" x14ac:dyDescent="0.3">
      <c r="A1118" s="2" t="s">
        <v>1654</v>
      </c>
      <c r="B1118" s="2" t="s">
        <v>294</v>
      </c>
      <c r="C1118" s="3">
        <v>45440</v>
      </c>
      <c r="D1118" s="2" t="s">
        <v>5</v>
      </c>
      <c r="E1118" s="2">
        <f>VLOOKUP(D1118,'Background data'!B$2:E$5,4,FALSE)</f>
        <v>64.8</v>
      </c>
      <c r="F1118" s="2" t="s">
        <v>11</v>
      </c>
      <c r="G1118" s="10">
        <v>45770</v>
      </c>
      <c r="H1118" s="2" t="s">
        <v>390</v>
      </c>
      <c r="I1118" s="2" t="str">
        <f t="shared" si="27"/>
        <v>Secured</v>
      </c>
      <c r="J1118" s="4">
        <f>IF($I1118="Secured",(E1118*(VLOOKUP(F1118,'Background data'!B$8:D$18,2,FALSE))*(365.25*1*10^-6)),0)</f>
        <v>1.0650689999999999E-2</v>
      </c>
      <c r="K1118" s="4">
        <f>IF($I1118="Secured",(E1118*(VLOOKUP(F1118,'Background data'!B$8:D$18,3,FALSE))*(365.25*1*10^-6)),0)</f>
        <v>0.11834099999999999</v>
      </c>
      <c r="L1118" s="4">
        <f>IF(I1118="Secured",(E1118*(VLOOKUP(F1118,'Background data'!B$8:G$18,4,FALSE))*(365.25*1*10^-6)),0)</f>
        <v>5.3253449999999996E-3</v>
      </c>
      <c r="M1118" s="4">
        <f>IF(I1118="Secured",(E1118*(VLOOKUP(F1118,'Background data'!B$8:H$18,5,FALSE))*(365.25*1*10^-6)),0)</f>
        <v>0.21301379999999995</v>
      </c>
    </row>
    <row r="1119" spans="1:13" x14ac:dyDescent="0.3">
      <c r="A1119" s="2" t="s">
        <v>1655</v>
      </c>
      <c r="B1119" s="2" t="s">
        <v>294</v>
      </c>
      <c r="C1119" s="3">
        <v>45442</v>
      </c>
      <c r="D1119" s="2" t="s">
        <v>5</v>
      </c>
      <c r="E1119" s="2">
        <f>VLOOKUP(D1119,'Background data'!B$2:E$5,4,FALSE)</f>
        <v>64.8</v>
      </c>
      <c r="F1119" s="2" t="s">
        <v>11</v>
      </c>
      <c r="G1119" s="10">
        <v>45770</v>
      </c>
      <c r="H1119" s="2" t="s">
        <v>390</v>
      </c>
      <c r="I1119" s="2" t="str">
        <f t="shared" si="27"/>
        <v>Secured</v>
      </c>
      <c r="J1119" s="4">
        <f>IF($I1119="Secured",(E1119*(VLOOKUP(F1119,'Background data'!B$8:D$18,2,FALSE))*(365.25*1*10^-6)),0)</f>
        <v>1.0650689999999999E-2</v>
      </c>
      <c r="K1119" s="4">
        <f>IF($I1119="Secured",(E1119*(VLOOKUP(F1119,'Background data'!B$8:D$18,3,FALSE))*(365.25*1*10^-6)),0)</f>
        <v>0.11834099999999999</v>
      </c>
      <c r="L1119" s="4">
        <f>IF(I1119="Secured",(E1119*(VLOOKUP(F1119,'Background data'!B$8:G$18,4,FALSE))*(365.25*1*10^-6)),0)</f>
        <v>5.3253449999999996E-3</v>
      </c>
      <c r="M1119" s="4">
        <f>IF(I1119="Secured",(E1119*(VLOOKUP(F1119,'Background data'!B$8:H$18,5,FALSE))*(365.25*1*10^-6)),0)</f>
        <v>0.21301379999999995</v>
      </c>
    </row>
    <row r="1120" spans="1:13" x14ac:dyDescent="0.3">
      <c r="A1120" s="2" t="s">
        <v>1656</v>
      </c>
      <c r="B1120" s="2" t="s">
        <v>295</v>
      </c>
      <c r="C1120" s="17">
        <v>45455</v>
      </c>
      <c r="D1120" s="2" t="s">
        <v>5</v>
      </c>
      <c r="E1120" s="2">
        <f>VLOOKUP(D1120,'Background data'!B$2:E$5,4,FALSE)</f>
        <v>64.8</v>
      </c>
      <c r="F1120" s="2" t="s">
        <v>11</v>
      </c>
      <c r="G1120" s="10">
        <v>45770</v>
      </c>
      <c r="H1120" s="2" t="s">
        <v>390</v>
      </c>
      <c r="I1120" s="2" t="str">
        <f t="shared" si="27"/>
        <v>Secured</v>
      </c>
      <c r="J1120" s="4">
        <f>IF($I1120="Secured",(E1120*(VLOOKUP(F1120,'Background data'!B$8:D$18,2,FALSE))*(365.25*1*10^-6)),0)</f>
        <v>1.0650689999999999E-2</v>
      </c>
      <c r="K1120" s="4">
        <f>IF($I1120="Secured",(E1120*(VLOOKUP(F1120,'Background data'!B$8:D$18,3,FALSE))*(365.25*1*10^-6)),0)</f>
        <v>0.11834099999999999</v>
      </c>
      <c r="L1120" s="4">
        <f>IF(I1120="Secured",(E1120*(VLOOKUP(F1120,'Background data'!B$8:G$18,4,FALSE))*(365.25*1*10^-6)),0)</f>
        <v>5.3253449999999996E-3</v>
      </c>
      <c r="M1120" s="4">
        <f>IF(I1120="Secured",(E1120*(VLOOKUP(F1120,'Background data'!B$8:H$18,5,FALSE))*(365.25*1*10^-6)),0)</f>
        <v>0.21301379999999995</v>
      </c>
    </row>
    <row r="1121" spans="1:13" x14ac:dyDescent="0.3">
      <c r="A1121" s="2" t="s">
        <v>1657</v>
      </c>
      <c r="B1121" s="2" t="s">
        <v>296</v>
      </c>
      <c r="C1121" s="3">
        <v>45440</v>
      </c>
      <c r="D1121" s="2" t="s">
        <v>5</v>
      </c>
      <c r="E1121" s="2">
        <f>VLOOKUP(D1121,'Background data'!B$2:E$5,4,FALSE)</f>
        <v>64.8</v>
      </c>
      <c r="F1121" s="2" t="s">
        <v>11</v>
      </c>
      <c r="G1121" s="10">
        <v>45770</v>
      </c>
      <c r="H1121" s="2" t="s">
        <v>391</v>
      </c>
      <c r="I1121" s="2" t="str">
        <f t="shared" si="27"/>
        <v>Secured</v>
      </c>
      <c r="J1121" s="4">
        <f>IF($I1121="Secured",(E1121*(VLOOKUP(F1121,'Background data'!B$8:D$18,2,FALSE))*(365.25*1*10^-6)),0)</f>
        <v>1.0650689999999999E-2</v>
      </c>
      <c r="K1121" s="4">
        <f>IF($I1121="Secured",(E1121*(VLOOKUP(F1121,'Background data'!B$8:D$18,3,FALSE))*(365.25*1*10^-6)),0)</f>
        <v>0.11834099999999999</v>
      </c>
      <c r="L1121" s="4">
        <f>IF(I1121="Secured",(E1121*(VLOOKUP(F1121,'Background data'!B$8:G$18,4,FALSE))*(365.25*1*10^-6)),0)</f>
        <v>5.3253449999999996E-3</v>
      </c>
      <c r="M1121" s="4">
        <f>IF(I1121="Secured",(E1121*(VLOOKUP(F1121,'Background data'!B$8:H$18,5,FALSE))*(365.25*1*10^-6)),0)</f>
        <v>0.21301379999999995</v>
      </c>
    </row>
    <row r="1122" spans="1:13" x14ac:dyDescent="0.3">
      <c r="A1122" s="2" t="s">
        <v>1023</v>
      </c>
      <c r="B1122" s="2" t="s">
        <v>296</v>
      </c>
      <c r="C1122" s="3">
        <v>45446</v>
      </c>
      <c r="D1122" s="2" t="s">
        <v>5</v>
      </c>
      <c r="E1122" s="2">
        <f>VLOOKUP(D1122,'Background data'!B$2:E$5,4,FALSE)</f>
        <v>64.8</v>
      </c>
      <c r="F1122" s="2" t="s">
        <v>11</v>
      </c>
      <c r="G1122" s="10">
        <v>45770</v>
      </c>
      <c r="H1122" s="2" t="s">
        <v>391</v>
      </c>
      <c r="I1122" s="2" t="str">
        <f t="shared" si="27"/>
        <v>Secured</v>
      </c>
      <c r="J1122" s="4">
        <f>IF($I1122="Secured",(E1122*(VLOOKUP(F1122,'Background data'!B$8:D$18,2,FALSE))*(365.25*1*10^-6)),0)</f>
        <v>1.0650689999999999E-2</v>
      </c>
      <c r="K1122" s="4">
        <f>IF($I1122="Secured",(E1122*(VLOOKUP(F1122,'Background data'!B$8:D$18,3,FALSE))*(365.25*1*10^-6)),0)</f>
        <v>0.11834099999999999</v>
      </c>
      <c r="L1122" s="4">
        <f>IF(I1122="Secured",(E1122*(VLOOKUP(F1122,'Background data'!B$8:G$18,4,FALSE))*(365.25*1*10^-6)),0)</f>
        <v>5.3253449999999996E-3</v>
      </c>
      <c r="M1122" s="4">
        <f>IF(I1122="Secured",(E1122*(VLOOKUP(F1122,'Background data'!B$8:H$18,5,FALSE))*(365.25*1*10^-6)),0)</f>
        <v>0.21301379999999995</v>
      </c>
    </row>
    <row r="1123" spans="1:13" x14ac:dyDescent="0.3">
      <c r="A1123" s="2" t="s">
        <v>1658</v>
      </c>
      <c r="B1123" s="2" t="s">
        <v>296</v>
      </c>
      <c r="C1123" s="17">
        <v>45485</v>
      </c>
      <c r="D1123" s="2" t="s">
        <v>5</v>
      </c>
      <c r="E1123" s="2">
        <f>VLOOKUP(D1123,'Background data'!B$2:E$5,4,FALSE)</f>
        <v>64.8</v>
      </c>
      <c r="F1123" s="2" t="s">
        <v>11</v>
      </c>
      <c r="G1123" s="10">
        <v>45770</v>
      </c>
      <c r="H1123" s="2" t="s">
        <v>391</v>
      </c>
      <c r="I1123" s="2" t="str">
        <f t="shared" si="27"/>
        <v>Secured</v>
      </c>
      <c r="J1123" s="4">
        <f>IF($I1123="Secured",(E1123*(VLOOKUP(F1123,'Background data'!B$8:D$18,2,FALSE))*(365.25*1*10^-6)),0)</f>
        <v>1.0650689999999999E-2</v>
      </c>
      <c r="K1123" s="4">
        <f>IF($I1123="Secured",(E1123*(VLOOKUP(F1123,'Background data'!B$8:D$18,3,FALSE))*(365.25*1*10^-6)),0)</f>
        <v>0.11834099999999999</v>
      </c>
      <c r="L1123" s="4">
        <f>IF(I1123="Secured",(E1123*(VLOOKUP(F1123,'Background data'!B$8:G$18,4,FALSE))*(365.25*1*10^-6)),0)</f>
        <v>5.3253449999999996E-3</v>
      </c>
      <c r="M1123" s="4">
        <f>IF(I1123="Secured",(E1123*(VLOOKUP(F1123,'Background data'!B$8:H$18,5,FALSE))*(365.25*1*10^-6)),0)</f>
        <v>0.21301379999999995</v>
      </c>
    </row>
    <row r="1124" spans="1:13" x14ac:dyDescent="0.3">
      <c r="A1124" s="2" t="s">
        <v>1659</v>
      </c>
      <c r="B1124" s="2" t="s">
        <v>297</v>
      </c>
      <c r="C1124" s="3">
        <v>45441</v>
      </c>
      <c r="D1124" s="2" t="s">
        <v>5</v>
      </c>
      <c r="E1124" s="2">
        <f>VLOOKUP(D1124,'Background data'!B$2:E$5,4,FALSE)</f>
        <v>64.8</v>
      </c>
      <c r="F1124" s="2" t="s">
        <v>11</v>
      </c>
      <c r="G1124" s="10">
        <v>45770</v>
      </c>
      <c r="H1124" s="2" t="s">
        <v>391</v>
      </c>
      <c r="I1124" s="2" t="str">
        <f t="shared" si="27"/>
        <v>Secured</v>
      </c>
      <c r="J1124" s="4">
        <f>IF($I1124="Secured",(E1124*(VLOOKUP(F1124,'Background data'!B$8:D$18,2,FALSE))*(365.25*1*10^-6)),0)</f>
        <v>1.0650689999999999E-2</v>
      </c>
      <c r="K1124" s="4">
        <f>IF($I1124="Secured",(E1124*(VLOOKUP(F1124,'Background data'!B$8:D$18,3,FALSE))*(365.25*1*10^-6)),0)</f>
        <v>0.11834099999999999</v>
      </c>
      <c r="L1124" s="4">
        <f>IF(I1124="Secured",(E1124*(VLOOKUP(F1124,'Background data'!B$8:G$18,4,FALSE))*(365.25*1*10^-6)),0)</f>
        <v>5.3253449999999996E-3</v>
      </c>
      <c r="M1124" s="4">
        <f>IF(I1124="Secured",(E1124*(VLOOKUP(F1124,'Background data'!B$8:H$18,5,FALSE))*(365.25*1*10^-6)),0)</f>
        <v>0.21301379999999995</v>
      </c>
    </row>
    <row r="1125" spans="1:13" x14ac:dyDescent="0.3">
      <c r="A1125" s="2" t="s">
        <v>1660</v>
      </c>
      <c r="B1125" s="2" t="s">
        <v>297</v>
      </c>
      <c r="C1125" s="3">
        <v>45441</v>
      </c>
      <c r="D1125" s="2" t="s">
        <v>5</v>
      </c>
      <c r="E1125" s="2">
        <f>VLOOKUP(D1125,'Background data'!B$2:E$5,4,FALSE)</f>
        <v>64.8</v>
      </c>
      <c r="F1125" s="2" t="s">
        <v>11</v>
      </c>
      <c r="G1125" s="10">
        <v>45770</v>
      </c>
      <c r="H1125" s="2" t="s">
        <v>391</v>
      </c>
      <c r="I1125" s="2" t="str">
        <f t="shared" si="27"/>
        <v>Secured</v>
      </c>
      <c r="J1125" s="4">
        <f>IF($I1125="Secured",(E1125*(VLOOKUP(F1125,'Background data'!B$8:D$18,2,FALSE))*(365.25*1*10^-6)),0)</f>
        <v>1.0650689999999999E-2</v>
      </c>
      <c r="K1125" s="4">
        <f>IF($I1125="Secured",(E1125*(VLOOKUP(F1125,'Background data'!B$8:D$18,3,FALSE))*(365.25*1*10^-6)),0)</f>
        <v>0.11834099999999999</v>
      </c>
      <c r="L1125" s="4">
        <f>IF(I1125="Secured",(E1125*(VLOOKUP(F1125,'Background data'!B$8:G$18,4,FALSE))*(365.25*1*10^-6)),0)</f>
        <v>5.3253449999999996E-3</v>
      </c>
      <c r="M1125" s="4">
        <f>IF(I1125="Secured",(E1125*(VLOOKUP(F1125,'Background data'!B$8:H$18,5,FALSE))*(365.25*1*10^-6)),0)</f>
        <v>0.21301379999999995</v>
      </c>
    </row>
    <row r="1126" spans="1:13" x14ac:dyDescent="0.3">
      <c r="A1126" s="2" t="s">
        <v>1661</v>
      </c>
      <c r="B1126" s="2" t="s">
        <v>298</v>
      </c>
      <c r="C1126" s="3">
        <v>45441</v>
      </c>
      <c r="D1126" s="2" t="s">
        <v>5</v>
      </c>
      <c r="E1126" s="2">
        <f>VLOOKUP(D1126,'Background data'!B$2:E$5,4,FALSE)</f>
        <v>64.8</v>
      </c>
      <c r="F1126" s="2" t="s">
        <v>11</v>
      </c>
      <c r="G1126" s="10">
        <v>45770</v>
      </c>
      <c r="H1126" s="2" t="s">
        <v>391</v>
      </c>
      <c r="I1126" s="2" t="str">
        <f t="shared" si="27"/>
        <v>Secured</v>
      </c>
      <c r="J1126" s="4">
        <f>IF($I1126="Secured",(E1126*(VLOOKUP(F1126,'Background data'!B$8:D$18,2,FALSE))*(365.25*1*10^-6)),0)</f>
        <v>1.0650689999999999E-2</v>
      </c>
      <c r="K1126" s="4">
        <f>IF($I1126="Secured",(E1126*(VLOOKUP(F1126,'Background data'!B$8:D$18,3,FALSE))*(365.25*1*10^-6)),0)</f>
        <v>0.11834099999999999</v>
      </c>
      <c r="L1126" s="4">
        <f>IF(I1126="Secured",(E1126*(VLOOKUP(F1126,'Background data'!B$8:G$18,4,FALSE))*(365.25*1*10^-6)),0)</f>
        <v>5.3253449999999996E-3</v>
      </c>
      <c r="M1126" s="4">
        <f>IF(I1126="Secured",(E1126*(VLOOKUP(F1126,'Background data'!B$8:H$18,5,FALSE))*(365.25*1*10^-6)),0)</f>
        <v>0.21301379999999995</v>
      </c>
    </row>
    <row r="1127" spans="1:13" x14ac:dyDescent="0.3">
      <c r="A1127" s="2" t="s">
        <v>1662</v>
      </c>
      <c r="B1127" s="2" t="s">
        <v>298</v>
      </c>
      <c r="C1127" s="3">
        <v>45440</v>
      </c>
      <c r="D1127" s="2" t="s">
        <v>5</v>
      </c>
      <c r="E1127" s="2">
        <f>VLOOKUP(D1127,'Background data'!B$2:E$5,4,FALSE)</f>
        <v>64.8</v>
      </c>
      <c r="F1127" s="2" t="s">
        <v>11</v>
      </c>
      <c r="G1127" s="10">
        <v>45770</v>
      </c>
      <c r="H1127" s="2" t="s">
        <v>391</v>
      </c>
      <c r="I1127" s="2" t="str">
        <f t="shared" si="27"/>
        <v>Secured</v>
      </c>
      <c r="J1127" s="4">
        <f>IF($I1127="Secured",(E1127*(VLOOKUP(F1127,'Background data'!B$8:D$18,2,FALSE))*(365.25*1*10^-6)),0)</f>
        <v>1.0650689999999999E-2</v>
      </c>
      <c r="K1127" s="4">
        <f>IF($I1127="Secured",(E1127*(VLOOKUP(F1127,'Background data'!B$8:D$18,3,FALSE))*(365.25*1*10^-6)),0)</f>
        <v>0.11834099999999999</v>
      </c>
      <c r="L1127" s="4">
        <f>IF(I1127="Secured",(E1127*(VLOOKUP(F1127,'Background data'!B$8:G$18,4,FALSE))*(365.25*1*10^-6)),0)</f>
        <v>5.3253449999999996E-3</v>
      </c>
      <c r="M1127" s="4">
        <f>IF(I1127="Secured",(E1127*(VLOOKUP(F1127,'Background data'!B$8:H$18,5,FALSE))*(365.25*1*10^-6)),0)</f>
        <v>0.21301379999999995</v>
      </c>
    </row>
    <row r="1128" spans="1:13" x14ac:dyDescent="0.3">
      <c r="A1128" s="2" t="s">
        <v>1024</v>
      </c>
      <c r="B1128" s="2" t="s">
        <v>299</v>
      </c>
      <c r="C1128" s="3">
        <v>45446</v>
      </c>
      <c r="D1128" s="2" t="s">
        <v>5</v>
      </c>
      <c r="E1128" s="2">
        <f>VLOOKUP(D1128,'Background data'!B$2:E$5,4,FALSE)</f>
        <v>64.8</v>
      </c>
      <c r="F1128" s="2" t="s">
        <v>11</v>
      </c>
      <c r="G1128" s="10">
        <v>45770</v>
      </c>
      <c r="H1128" s="2" t="s">
        <v>391</v>
      </c>
      <c r="I1128" s="2" t="str">
        <f t="shared" si="27"/>
        <v>Secured</v>
      </c>
      <c r="J1128" s="4">
        <f>IF($I1128="Secured",(E1128*(VLOOKUP(F1128,'Background data'!B$8:D$18,2,FALSE))*(365.25*1*10^-6)),0)</f>
        <v>1.0650689999999999E-2</v>
      </c>
      <c r="K1128" s="4">
        <f>IF($I1128="Secured",(E1128*(VLOOKUP(F1128,'Background data'!B$8:D$18,3,FALSE))*(365.25*1*10^-6)),0)</f>
        <v>0.11834099999999999</v>
      </c>
      <c r="L1128" s="4">
        <f>IF(I1128="Secured",(E1128*(VLOOKUP(F1128,'Background data'!B$8:G$18,4,FALSE))*(365.25*1*10^-6)),0)</f>
        <v>5.3253449999999996E-3</v>
      </c>
      <c r="M1128" s="4">
        <f>IF(I1128="Secured",(E1128*(VLOOKUP(F1128,'Background data'!B$8:H$18,5,FALSE))*(365.25*1*10^-6)),0)</f>
        <v>0.21301379999999995</v>
      </c>
    </row>
    <row r="1129" spans="1:13" x14ac:dyDescent="0.3">
      <c r="A1129" s="2" t="s">
        <v>1663</v>
      </c>
      <c r="B1129" s="2" t="s">
        <v>299</v>
      </c>
      <c r="C1129" s="17">
        <v>45462</v>
      </c>
      <c r="D1129" s="2" t="s">
        <v>5</v>
      </c>
      <c r="E1129" s="2">
        <f>VLOOKUP(D1129,'Background data'!B$2:E$5,4,FALSE)</f>
        <v>64.8</v>
      </c>
      <c r="F1129" s="2" t="s">
        <v>11</v>
      </c>
      <c r="G1129" s="10">
        <v>45770</v>
      </c>
      <c r="H1129" s="2" t="s">
        <v>391</v>
      </c>
      <c r="I1129" s="2" t="str">
        <f t="shared" si="27"/>
        <v>Secured</v>
      </c>
      <c r="J1129" s="4">
        <f>IF($I1129="Secured",(E1129*(VLOOKUP(F1129,'Background data'!B$8:D$18,2,FALSE))*(365.25*1*10^-6)),0)</f>
        <v>1.0650689999999999E-2</v>
      </c>
      <c r="K1129" s="4">
        <f>IF($I1129="Secured",(E1129*(VLOOKUP(F1129,'Background data'!B$8:D$18,3,FALSE))*(365.25*1*10^-6)),0)</f>
        <v>0.11834099999999999</v>
      </c>
      <c r="L1129" s="4">
        <f>IF(I1129="Secured",(E1129*(VLOOKUP(F1129,'Background data'!B$8:G$18,4,FALSE))*(365.25*1*10^-6)),0)</f>
        <v>5.3253449999999996E-3</v>
      </c>
      <c r="M1129" s="4">
        <f>IF(I1129="Secured",(E1129*(VLOOKUP(F1129,'Background data'!B$8:H$18,5,FALSE))*(365.25*1*10^-6)),0)</f>
        <v>0.21301379999999995</v>
      </c>
    </row>
    <row r="1130" spans="1:13" x14ac:dyDescent="0.3">
      <c r="A1130" s="2" t="s">
        <v>1025</v>
      </c>
      <c r="B1130" s="2" t="s">
        <v>299</v>
      </c>
      <c r="C1130" s="3">
        <v>45446</v>
      </c>
      <c r="D1130" s="2" t="s">
        <v>5</v>
      </c>
      <c r="E1130" s="2">
        <f>VLOOKUP(D1130,'Background data'!B$2:E$5,4,FALSE)</f>
        <v>64.8</v>
      </c>
      <c r="F1130" s="2" t="s">
        <v>11</v>
      </c>
      <c r="G1130" s="10">
        <v>45770</v>
      </c>
      <c r="H1130" s="2" t="s">
        <v>391</v>
      </c>
      <c r="I1130" s="2" t="str">
        <f t="shared" si="27"/>
        <v>Secured</v>
      </c>
      <c r="J1130" s="4">
        <f>IF($I1130="Secured",(E1130*(VLOOKUP(F1130,'Background data'!B$8:D$18,2,FALSE))*(365.25*1*10^-6)),0)</f>
        <v>1.0650689999999999E-2</v>
      </c>
      <c r="K1130" s="4">
        <f>IF($I1130="Secured",(E1130*(VLOOKUP(F1130,'Background data'!B$8:D$18,3,FALSE))*(365.25*1*10^-6)),0)</f>
        <v>0.11834099999999999</v>
      </c>
      <c r="L1130" s="4">
        <f>IF(I1130="Secured",(E1130*(VLOOKUP(F1130,'Background data'!B$8:G$18,4,FALSE))*(365.25*1*10^-6)),0)</f>
        <v>5.3253449999999996E-3</v>
      </c>
      <c r="M1130" s="4">
        <f>IF(I1130="Secured",(E1130*(VLOOKUP(F1130,'Background data'!B$8:H$18,5,FALSE))*(365.25*1*10^-6)),0)</f>
        <v>0.21301379999999995</v>
      </c>
    </row>
    <row r="1131" spans="1:13" x14ac:dyDescent="0.3">
      <c r="A1131" s="2" t="s">
        <v>1664</v>
      </c>
      <c r="B1131" s="2" t="s">
        <v>299</v>
      </c>
      <c r="C1131" s="17">
        <v>45463</v>
      </c>
      <c r="D1131" s="2" t="s">
        <v>5</v>
      </c>
      <c r="E1131" s="2">
        <f>VLOOKUP(D1131,'Background data'!B$2:E$5,4,FALSE)</f>
        <v>64.8</v>
      </c>
      <c r="F1131" s="2" t="s">
        <v>11</v>
      </c>
      <c r="G1131" s="10">
        <v>45770</v>
      </c>
      <c r="H1131" s="2" t="s">
        <v>391</v>
      </c>
      <c r="I1131" s="2" t="str">
        <f t="shared" si="27"/>
        <v>Secured</v>
      </c>
      <c r="J1131" s="4">
        <f>IF($I1131="Secured",(E1131*(VLOOKUP(F1131,'Background data'!B$8:D$18,2,FALSE))*(365.25*1*10^-6)),0)</f>
        <v>1.0650689999999999E-2</v>
      </c>
      <c r="K1131" s="4">
        <f>IF($I1131="Secured",(E1131*(VLOOKUP(F1131,'Background data'!B$8:D$18,3,FALSE))*(365.25*1*10^-6)),0)</f>
        <v>0.11834099999999999</v>
      </c>
      <c r="L1131" s="4">
        <f>IF(I1131="Secured",(E1131*(VLOOKUP(F1131,'Background data'!B$8:G$18,4,FALSE))*(365.25*1*10^-6)),0)</f>
        <v>5.3253449999999996E-3</v>
      </c>
      <c r="M1131" s="4">
        <f>IF(I1131="Secured",(E1131*(VLOOKUP(F1131,'Background data'!B$8:H$18,5,FALSE))*(365.25*1*10^-6)),0)</f>
        <v>0.21301379999999995</v>
      </c>
    </row>
    <row r="1132" spans="1:13" x14ac:dyDescent="0.3">
      <c r="A1132" s="2" t="s">
        <v>1665</v>
      </c>
      <c r="B1132" s="2" t="s">
        <v>300</v>
      </c>
      <c r="C1132" s="17">
        <v>45457</v>
      </c>
      <c r="D1132" s="2" t="s">
        <v>5</v>
      </c>
      <c r="E1132" s="2">
        <f>VLOOKUP(D1132,'Background data'!B$2:E$5,4,FALSE)</f>
        <v>64.8</v>
      </c>
      <c r="F1132" s="2" t="s">
        <v>11</v>
      </c>
      <c r="G1132" s="10">
        <v>45770</v>
      </c>
      <c r="H1132" s="2" t="s">
        <v>391</v>
      </c>
      <c r="I1132" s="2" t="str">
        <f t="shared" si="27"/>
        <v>Secured</v>
      </c>
      <c r="J1132" s="4">
        <f>IF($I1132="Secured",(E1132*(VLOOKUP(F1132,'Background data'!B$8:D$18,2,FALSE))*(365.25*1*10^-6)),0)</f>
        <v>1.0650689999999999E-2</v>
      </c>
      <c r="K1132" s="4">
        <f>IF($I1132="Secured",(E1132*(VLOOKUP(F1132,'Background data'!B$8:D$18,3,FALSE))*(365.25*1*10^-6)),0)</f>
        <v>0.11834099999999999</v>
      </c>
      <c r="L1132" s="4">
        <f>IF(I1132="Secured",(E1132*(VLOOKUP(F1132,'Background data'!B$8:G$18,4,FALSE))*(365.25*1*10^-6)),0)</f>
        <v>5.3253449999999996E-3</v>
      </c>
      <c r="M1132" s="4">
        <f>IF(I1132="Secured",(E1132*(VLOOKUP(F1132,'Background data'!B$8:H$18,5,FALSE))*(365.25*1*10^-6)),0)</f>
        <v>0.21301379999999995</v>
      </c>
    </row>
    <row r="1133" spans="1:13" x14ac:dyDescent="0.3">
      <c r="A1133" s="2" t="s">
        <v>1666</v>
      </c>
      <c r="B1133" s="2" t="s">
        <v>300</v>
      </c>
      <c r="C1133" s="17">
        <v>45469</v>
      </c>
      <c r="D1133" s="2" t="s">
        <v>5</v>
      </c>
      <c r="E1133" s="2">
        <f>VLOOKUP(D1133,'Background data'!B$2:E$5,4,FALSE)</f>
        <v>64.8</v>
      </c>
      <c r="F1133" s="2" t="s">
        <v>11</v>
      </c>
      <c r="G1133" s="10">
        <v>45770</v>
      </c>
      <c r="H1133" s="2" t="s">
        <v>391</v>
      </c>
      <c r="I1133" s="2" t="str">
        <f t="shared" si="27"/>
        <v>Secured</v>
      </c>
      <c r="J1133" s="4">
        <f>IF($I1133="Secured",(E1133*(VLOOKUP(F1133,'Background data'!B$8:D$18,2,FALSE))*(365.25*1*10^-6)),0)</f>
        <v>1.0650689999999999E-2</v>
      </c>
      <c r="K1133" s="4">
        <f>IF($I1133="Secured",(E1133*(VLOOKUP(F1133,'Background data'!B$8:D$18,3,FALSE))*(365.25*1*10^-6)),0)</f>
        <v>0.11834099999999999</v>
      </c>
      <c r="L1133" s="4">
        <f>IF(I1133="Secured",(E1133*(VLOOKUP(F1133,'Background data'!B$8:G$18,4,FALSE))*(365.25*1*10^-6)),0)</f>
        <v>5.3253449999999996E-3</v>
      </c>
      <c r="M1133" s="4">
        <f>IF(I1133="Secured",(E1133*(VLOOKUP(F1133,'Background data'!B$8:H$18,5,FALSE))*(365.25*1*10^-6)),0)</f>
        <v>0.21301379999999995</v>
      </c>
    </row>
    <row r="1134" spans="1:13" x14ac:dyDescent="0.3">
      <c r="A1134" s="2" t="s">
        <v>1667</v>
      </c>
      <c r="B1134" s="2" t="s">
        <v>300</v>
      </c>
      <c r="C1134" s="17">
        <v>45470</v>
      </c>
      <c r="D1134" s="2" t="s">
        <v>5</v>
      </c>
      <c r="E1134" s="2">
        <f>VLOOKUP(D1134,'Background data'!B$2:E$5,4,FALSE)</f>
        <v>64.8</v>
      </c>
      <c r="F1134" s="2" t="s">
        <v>11</v>
      </c>
      <c r="G1134" s="10">
        <v>45770</v>
      </c>
      <c r="H1134" s="2" t="s">
        <v>391</v>
      </c>
      <c r="I1134" s="2" t="str">
        <f t="shared" si="27"/>
        <v>Secured</v>
      </c>
      <c r="J1134" s="4">
        <f>IF($I1134="Secured",(E1134*(VLOOKUP(F1134,'Background data'!B$8:D$18,2,FALSE))*(365.25*1*10^-6)),0)</f>
        <v>1.0650689999999999E-2</v>
      </c>
      <c r="K1134" s="4">
        <f>IF($I1134="Secured",(E1134*(VLOOKUP(F1134,'Background data'!B$8:D$18,3,FALSE))*(365.25*1*10^-6)),0)</f>
        <v>0.11834099999999999</v>
      </c>
      <c r="L1134" s="4">
        <f>IF(I1134="Secured",(E1134*(VLOOKUP(F1134,'Background data'!B$8:G$18,4,FALSE))*(365.25*1*10^-6)),0)</f>
        <v>5.3253449999999996E-3</v>
      </c>
      <c r="M1134" s="4">
        <f>IF(I1134="Secured",(E1134*(VLOOKUP(F1134,'Background data'!B$8:H$18,5,FALSE))*(365.25*1*10^-6)),0)</f>
        <v>0.21301379999999995</v>
      </c>
    </row>
    <row r="1135" spans="1:13" x14ac:dyDescent="0.3">
      <c r="A1135" s="2" t="s">
        <v>1668</v>
      </c>
      <c r="B1135" s="2" t="s">
        <v>301</v>
      </c>
      <c r="C1135" s="17">
        <v>45477</v>
      </c>
      <c r="D1135" s="2" t="s">
        <v>5</v>
      </c>
      <c r="E1135" s="2">
        <f>VLOOKUP(D1135,'Background data'!B$2:E$5,4,FALSE)</f>
        <v>64.8</v>
      </c>
      <c r="F1135" s="2" t="s">
        <v>11</v>
      </c>
      <c r="G1135" s="10">
        <v>45770</v>
      </c>
      <c r="H1135" s="2" t="s">
        <v>391</v>
      </c>
      <c r="I1135" s="2" t="str">
        <f t="shared" si="27"/>
        <v>Secured</v>
      </c>
      <c r="J1135" s="4">
        <f>IF($I1135="Secured",(E1135*(VLOOKUP(F1135,'Background data'!B$8:D$18,2,FALSE))*(365.25*1*10^-6)),0)</f>
        <v>1.0650689999999999E-2</v>
      </c>
      <c r="K1135" s="4">
        <f>IF($I1135="Secured",(E1135*(VLOOKUP(F1135,'Background data'!B$8:D$18,3,FALSE))*(365.25*1*10^-6)),0)</f>
        <v>0.11834099999999999</v>
      </c>
      <c r="L1135" s="4">
        <f>IF(I1135="Secured",(E1135*(VLOOKUP(F1135,'Background data'!B$8:G$18,4,FALSE))*(365.25*1*10^-6)),0)</f>
        <v>5.3253449999999996E-3</v>
      </c>
      <c r="M1135" s="4">
        <f>IF(I1135="Secured",(E1135*(VLOOKUP(F1135,'Background data'!B$8:H$18,5,FALSE))*(365.25*1*10^-6)),0)</f>
        <v>0.21301379999999995</v>
      </c>
    </row>
    <row r="1136" spans="1:13" x14ac:dyDescent="0.3">
      <c r="A1136" s="2" t="s">
        <v>1669</v>
      </c>
      <c r="B1136" s="2" t="s">
        <v>302</v>
      </c>
      <c r="C1136" s="17">
        <v>45456</v>
      </c>
      <c r="D1136" s="2" t="s">
        <v>4</v>
      </c>
      <c r="E1136" s="2">
        <f>VLOOKUP(D1136,'Background data'!B$2:E$5,4,FALSE)</f>
        <v>47.25</v>
      </c>
      <c r="F1136" s="2" t="s">
        <v>11</v>
      </c>
      <c r="G1136" s="10">
        <v>45770</v>
      </c>
      <c r="H1136" s="2" t="s">
        <v>392</v>
      </c>
      <c r="I1136" s="2" t="str">
        <f t="shared" si="27"/>
        <v>Secured</v>
      </c>
      <c r="J1136" s="4">
        <f>IF($I1136="Secured",(E1136*(VLOOKUP(F1136,'Background data'!B$8:D$18,2,FALSE))*(365.25*1*10^-6)),0)</f>
        <v>7.7661281249999988E-3</v>
      </c>
      <c r="K1136" s="4">
        <f>IF($I1136="Secured",(E1136*(VLOOKUP(F1136,'Background data'!B$8:D$18,3,FALSE))*(365.25*1*10^-6)),0)</f>
        <v>8.6290312499999994E-2</v>
      </c>
      <c r="L1136" s="4">
        <f>IF(I1136="Secured",(E1136*(VLOOKUP(F1136,'Background data'!B$8:G$18,4,FALSE))*(365.25*1*10^-6)),0)</f>
        <v>3.8830640624999994E-3</v>
      </c>
      <c r="M1136" s="4">
        <f>IF(I1136="Secured",(E1136*(VLOOKUP(F1136,'Background data'!B$8:H$18,5,FALSE))*(365.25*1*10^-6)),0)</f>
        <v>0.15532256249999998</v>
      </c>
    </row>
    <row r="1137" spans="1:13" x14ac:dyDescent="0.3">
      <c r="A1137" s="2" t="s">
        <v>1670</v>
      </c>
      <c r="B1137" s="2" t="s">
        <v>302</v>
      </c>
      <c r="C1137" s="17">
        <v>45457</v>
      </c>
      <c r="D1137" s="2" t="s">
        <v>4</v>
      </c>
      <c r="E1137" s="2">
        <f>VLOOKUP(D1137,'Background data'!B$2:E$5,4,FALSE)</f>
        <v>47.25</v>
      </c>
      <c r="F1137" s="2" t="s">
        <v>11</v>
      </c>
      <c r="G1137" s="10">
        <v>45770</v>
      </c>
      <c r="H1137" s="2" t="s">
        <v>392</v>
      </c>
      <c r="I1137" s="2" t="str">
        <f t="shared" ref="I1137:I1171" si="28">IF(G1137="","Not secured","Secured")</f>
        <v>Secured</v>
      </c>
      <c r="J1137" s="4">
        <f>IF($I1137="Secured",(E1137*(VLOOKUP(F1137,'Background data'!B$8:D$18,2,FALSE))*(365.25*1*10^-6)),0)</f>
        <v>7.7661281249999988E-3</v>
      </c>
      <c r="K1137" s="4">
        <f>IF($I1137="Secured",(E1137*(VLOOKUP(F1137,'Background data'!B$8:D$18,3,FALSE))*(365.25*1*10^-6)),0)</f>
        <v>8.6290312499999994E-2</v>
      </c>
      <c r="L1137" s="4">
        <f>IF(I1137="Secured",(E1137*(VLOOKUP(F1137,'Background data'!B$8:G$18,4,FALSE))*(365.25*1*10^-6)),0)</f>
        <v>3.8830640624999994E-3</v>
      </c>
      <c r="M1137" s="4">
        <f>IF(I1137="Secured",(E1137*(VLOOKUP(F1137,'Background data'!B$8:H$18,5,FALSE))*(365.25*1*10^-6)),0)</f>
        <v>0.15532256249999998</v>
      </c>
    </row>
    <row r="1138" spans="1:13" x14ac:dyDescent="0.3">
      <c r="A1138" s="2" t="s">
        <v>1671</v>
      </c>
      <c r="B1138" s="2" t="s">
        <v>302</v>
      </c>
      <c r="C1138" s="17">
        <v>45467</v>
      </c>
      <c r="D1138" s="2" t="s">
        <v>4</v>
      </c>
      <c r="E1138" s="2">
        <f>VLOOKUP(D1138,'Background data'!B$2:E$5,4,FALSE)</f>
        <v>47.25</v>
      </c>
      <c r="F1138" s="2" t="s">
        <v>11</v>
      </c>
      <c r="G1138" s="10">
        <v>45770</v>
      </c>
      <c r="H1138" s="2" t="s">
        <v>392</v>
      </c>
      <c r="I1138" s="2" t="str">
        <f t="shared" si="28"/>
        <v>Secured</v>
      </c>
      <c r="J1138" s="4">
        <f>IF($I1138="Secured",(E1138*(VLOOKUP(F1138,'Background data'!B$8:D$18,2,FALSE))*(365.25*1*10^-6)),0)</f>
        <v>7.7661281249999988E-3</v>
      </c>
      <c r="K1138" s="4">
        <f>IF($I1138="Secured",(E1138*(VLOOKUP(F1138,'Background data'!B$8:D$18,3,FALSE))*(365.25*1*10^-6)),0)</f>
        <v>8.6290312499999994E-2</v>
      </c>
      <c r="L1138" s="4">
        <f>IF(I1138="Secured",(E1138*(VLOOKUP(F1138,'Background data'!B$8:G$18,4,FALSE))*(365.25*1*10^-6)),0)</f>
        <v>3.8830640624999994E-3</v>
      </c>
      <c r="M1138" s="4">
        <f>IF(I1138="Secured",(E1138*(VLOOKUP(F1138,'Background data'!B$8:H$18,5,FALSE))*(365.25*1*10^-6)),0)</f>
        <v>0.15532256249999998</v>
      </c>
    </row>
    <row r="1139" spans="1:13" x14ac:dyDescent="0.3">
      <c r="A1139" s="2" t="s">
        <v>1672</v>
      </c>
      <c r="B1139" s="2" t="s">
        <v>303</v>
      </c>
      <c r="C1139" s="17">
        <v>45464</v>
      </c>
      <c r="D1139" s="2" t="s">
        <v>4</v>
      </c>
      <c r="E1139" s="2">
        <f>VLOOKUP(D1139,'Background data'!B$2:E$5,4,FALSE)</f>
        <v>47.25</v>
      </c>
      <c r="F1139" s="2" t="s">
        <v>11</v>
      </c>
      <c r="G1139" s="10">
        <v>45770</v>
      </c>
      <c r="H1139" s="2" t="s">
        <v>392</v>
      </c>
      <c r="I1139" s="2" t="str">
        <f t="shared" si="28"/>
        <v>Secured</v>
      </c>
      <c r="J1139" s="4">
        <f>IF($I1139="Secured",(E1139*(VLOOKUP(F1139,'Background data'!B$8:D$18,2,FALSE))*(365.25*1*10^-6)),0)</f>
        <v>7.7661281249999988E-3</v>
      </c>
      <c r="K1139" s="4">
        <f>IF($I1139="Secured",(E1139*(VLOOKUP(F1139,'Background data'!B$8:D$18,3,FALSE))*(365.25*1*10^-6)),0)</f>
        <v>8.6290312499999994E-2</v>
      </c>
      <c r="L1139" s="4">
        <f>IF(I1139="Secured",(E1139*(VLOOKUP(F1139,'Background data'!B$8:G$18,4,FALSE))*(365.25*1*10^-6)),0)</f>
        <v>3.8830640624999994E-3</v>
      </c>
      <c r="M1139" s="4">
        <f>IF(I1139="Secured",(E1139*(VLOOKUP(F1139,'Background data'!B$8:H$18,5,FALSE))*(365.25*1*10^-6)),0)</f>
        <v>0.15532256249999998</v>
      </c>
    </row>
    <row r="1140" spans="1:13" x14ac:dyDescent="0.3">
      <c r="A1140" s="2" t="s">
        <v>1673</v>
      </c>
      <c r="B1140" s="2" t="s">
        <v>303</v>
      </c>
      <c r="C1140" s="17">
        <v>45456</v>
      </c>
      <c r="D1140" s="2" t="s">
        <v>4</v>
      </c>
      <c r="E1140" s="2">
        <f>VLOOKUP(D1140,'Background data'!B$2:E$5,4,FALSE)</f>
        <v>47.25</v>
      </c>
      <c r="F1140" s="2" t="s">
        <v>11</v>
      </c>
      <c r="G1140" s="10">
        <v>45770</v>
      </c>
      <c r="H1140" s="2" t="s">
        <v>392</v>
      </c>
      <c r="I1140" s="2" t="str">
        <f t="shared" si="28"/>
        <v>Secured</v>
      </c>
      <c r="J1140" s="4">
        <f>IF($I1140="Secured",(E1140*(VLOOKUP(F1140,'Background data'!B$8:D$18,2,FALSE))*(365.25*1*10^-6)),0)</f>
        <v>7.7661281249999988E-3</v>
      </c>
      <c r="K1140" s="4">
        <f>IF($I1140="Secured",(E1140*(VLOOKUP(F1140,'Background data'!B$8:D$18,3,FALSE))*(365.25*1*10^-6)),0)</f>
        <v>8.6290312499999994E-2</v>
      </c>
      <c r="L1140" s="4">
        <f>IF(I1140="Secured",(E1140*(VLOOKUP(F1140,'Background data'!B$8:G$18,4,FALSE))*(365.25*1*10^-6)),0)</f>
        <v>3.8830640624999994E-3</v>
      </c>
      <c r="M1140" s="4">
        <f>IF(I1140="Secured",(E1140*(VLOOKUP(F1140,'Background data'!B$8:H$18,5,FALSE))*(365.25*1*10^-6)),0)</f>
        <v>0.15532256249999998</v>
      </c>
    </row>
    <row r="1141" spans="1:13" x14ac:dyDescent="0.3">
      <c r="A1141" s="2" t="s">
        <v>1674</v>
      </c>
      <c r="B1141" s="2" t="s">
        <v>303</v>
      </c>
      <c r="C1141" s="17">
        <v>45484</v>
      </c>
      <c r="D1141" s="2" t="s">
        <v>4</v>
      </c>
      <c r="E1141" s="2">
        <f>VLOOKUP(D1141,'Background data'!B$2:E$5,4,FALSE)</f>
        <v>47.25</v>
      </c>
      <c r="F1141" s="2" t="s">
        <v>11</v>
      </c>
      <c r="G1141" s="10">
        <v>45770</v>
      </c>
      <c r="H1141" s="2" t="s">
        <v>392</v>
      </c>
      <c r="I1141" s="2" t="str">
        <f t="shared" si="28"/>
        <v>Secured</v>
      </c>
      <c r="J1141" s="4">
        <f>IF($I1141="Secured",(E1141*(VLOOKUP(F1141,'Background data'!B$8:D$18,2,FALSE))*(365.25*1*10^-6)),0)</f>
        <v>7.7661281249999988E-3</v>
      </c>
      <c r="K1141" s="4">
        <f>IF($I1141="Secured",(E1141*(VLOOKUP(F1141,'Background data'!B$8:D$18,3,FALSE))*(365.25*1*10^-6)),0)</f>
        <v>8.6290312499999994E-2</v>
      </c>
      <c r="L1141" s="4">
        <f>IF(I1141="Secured",(E1141*(VLOOKUP(F1141,'Background data'!B$8:G$18,4,FALSE))*(365.25*1*10^-6)),0)</f>
        <v>3.8830640624999994E-3</v>
      </c>
      <c r="M1141" s="4">
        <f>IF(I1141="Secured",(E1141*(VLOOKUP(F1141,'Background data'!B$8:H$18,5,FALSE))*(365.25*1*10^-6)),0)</f>
        <v>0.15532256249999998</v>
      </c>
    </row>
    <row r="1142" spans="1:13" x14ac:dyDescent="0.3">
      <c r="A1142" s="2" t="s">
        <v>1675</v>
      </c>
      <c r="B1142" s="2" t="s">
        <v>303</v>
      </c>
      <c r="C1142" s="17">
        <v>45464</v>
      </c>
      <c r="D1142" s="2" t="s">
        <v>4</v>
      </c>
      <c r="E1142" s="2">
        <f>VLOOKUP(D1142,'Background data'!B$2:E$5,4,FALSE)</f>
        <v>47.25</v>
      </c>
      <c r="F1142" s="2" t="s">
        <v>11</v>
      </c>
      <c r="G1142" s="10">
        <v>45770</v>
      </c>
      <c r="H1142" s="2" t="s">
        <v>392</v>
      </c>
      <c r="I1142" s="2" t="str">
        <f t="shared" si="28"/>
        <v>Secured</v>
      </c>
      <c r="J1142" s="4">
        <f>IF($I1142="Secured",(E1142*(VLOOKUP(F1142,'Background data'!B$8:D$18,2,FALSE))*(365.25*1*10^-6)),0)</f>
        <v>7.7661281249999988E-3</v>
      </c>
      <c r="K1142" s="4">
        <f>IF($I1142="Secured",(E1142*(VLOOKUP(F1142,'Background data'!B$8:D$18,3,FALSE))*(365.25*1*10^-6)),0)</f>
        <v>8.6290312499999994E-2</v>
      </c>
      <c r="L1142" s="4">
        <f>IF(I1142="Secured",(E1142*(VLOOKUP(F1142,'Background data'!B$8:G$18,4,FALSE))*(365.25*1*10^-6)),0)</f>
        <v>3.8830640624999994E-3</v>
      </c>
      <c r="M1142" s="4">
        <f>IF(I1142="Secured",(E1142*(VLOOKUP(F1142,'Background data'!B$8:H$18,5,FALSE))*(365.25*1*10^-6)),0)</f>
        <v>0.15532256249999998</v>
      </c>
    </row>
    <row r="1143" spans="1:13" x14ac:dyDescent="0.3">
      <c r="A1143" s="2" t="s">
        <v>1676</v>
      </c>
      <c r="B1143" s="2" t="s">
        <v>303</v>
      </c>
      <c r="C1143" s="17">
        <v>45481</v>
      </c>
      <c r="D1143" s="2" t="s">
        <v>4</v>
      </c>
      <c r="E1143" s="2">
        <f>VLOOKUP(D1143,'Background data'!B$2:E$5,4,FALSE)</f>
        <v>47.25</v>
      </c>
      <c r="F1143" s="2" t="s">
        <v>11</v>
      </c>
      <c r="G1143" s="10">
        <v>45770</v>
      </c>
      <c r="H1143" s="2" t="s">
        <v>392</v>
      </c>
      <c r="I1143" s="2" t="str">
        <f t="shared" si="28"/>
        <v>Secured</v>
      </c>
      <c r="J1143" s="4">
        <f>IF($I1143="Secured",(E1143*(VLOOKUP(F1143,'Background data'!B$8:D$18,2,FALSE))*(365.25*1*10^-6)),0)</f>
        <v>7.7661281249999988E-3</v>
      </c>
      <c r="K1143" s="4">
        <f>IF($I1143="Secured",(E1143*(VLOOKUP(F1143,'Background data'!B$8:D$18,3,FALSE))*(365.25*1*10^-6)),0)</f>
        <v>8.6290312499999994E-2</v>
      </c>
      <c r="L1143" s="4">
        <f>IF(I1143="Secured",(E1143*(VLOOKUP(F1143,'Background data'!B$8:G$18,4,FALSE))*(365.25*1*10^-6)),0)</f>
        <v>3.8830640624999994E-3</v>
      </c>
      <c r="M1143" s="4">
        <f>IF(I1143="Secured",(E1143*(VLOOKUP(F1143,'Background data'!B$8:H$18,5,FALSE))*(365.25*1*10^-6)),0)</f>
        <v>0.15532256249999998</v>
      </c>
    </row>
    <row r="1144" spans="1:13" x14ac:dyDescent="0.3">
      <c r="A1144" s="2" t="s">
        <v>1677</v>
      </c>
      <c r="B1144" s="2" t="s">
        <v>303</v>
      </c>
      <c r="C1144" s="17">
        <v>45474</v>
      </c>
      <c r="D1144" s="2" t="s">
        <v>4</v>
      </c>
      <c r="E1144" s="2">
        <f>VLOOKUP(D1144,'Background data'!B$2:E$5,4,FALSE)</f>
        <v>47.25</v>
      </c>
      <c r="F1144" s="2" t="s">
        <v>11</v>
      </c>
      <c r="G1144" s="10">
        <v>45770</v>
      </c>
      <c r="H1144" s="2" t="s">
        <v>392</v>
      </c>
      <c r="I1144" s="2" t="str">
        <f t="shared" si="28"/>
        <v>Secured</v>
      </c>
      <c r="J1144" s="4">
        <f>IF($I1144="Secured",(E1144*(VLOOKUP(F1144,'Background data'!B$8:D$18,2,FALSE))*(365.25*1*10^-6)),0)</f>
        <v>7.7661281249999988E-3</v>
      </c>
      <c r="K1144" s="4">
        <f>IF($I1144="Secured",(E1144*(VLOOKUP(F1144,'Background data'!B$8:D$18,3,FALSE))*(365.25*1*10^-6)),0)</f>
        <v>8.6290312499999994E-2</v>
      </c>
      <c r="L1144" s="4">
        <f>IF(I1144="Secured",(E1144*(VLOOKUP(F1144,'Background data'!B$8:G$18,4,FALSE))*(365.25*1*10^-6)),0)</f>
        <v>3.8830640624999994E-3</v>
      </c>
      <c r="M1144" s="4">
        <f>IF(I1144="Secured",(E1144*(VLOOKUP(F1144,'Background data'!B$8:H$18,5,FALSE))*(365.25*1*10^-6)),0)</f>
        <v>0.15532256249999998</v>
      </c>
    </row>
    <row r="1145" spans="1:13" x14ac:dyDescent="0.3">
      <c r="A1145" s="2" t="s">
        <v>1026</v>
      </c>
      <c r="B1145" s="2" t="s">
        <v>303</v>
      </c>
      <c r="C1145" s="17">
        <v>45490</v>
      </c>
      <c r="D1145" s="2" t="s">
        <v>4</v>
      </c>
      <c r="E1145" s="2">
        <f>VLOOKUP(D1145,'Background data'!B$2:E$5,4,FALSE)</f>
        <v>47.25</v>
      </c>
      <c r="F1145" s="2" t="s">
        <v>11</v>
      </c>
      <c r="G1145" s="10">
        <v>45770</v>
      </c>
      <c r="H1145" s="2" t="s">
        <v>392</v>
      </c>
      <c r="I1145" s="2" t="str">
        <f t="shared" si="28"/>
        <v>Secured</v>
      </c>
      <c r="J1145" s="4">
        <f>IF($I1145="Secured",(E1145*(VLOOKUP(F1145,'Background data'!B$8:D$18,2,FALSE))*(365.25*1*10^-6)),0)</f>
        <v>7.7661281249999988E-3</v>
      </c>
      <c r="K1145" s="4">
        <f>IF($I1145="Secured",(E1145*(VLOOKUP(F1145,'Background data'!B$8:D$18,3,FALSE))*(365.25*1*10^-6)),0)</f>
        <v>8.6290312499999994E-2</v>
      </c>
      <c r="L1145" s="4">
        <f>IF(I1145="Secured",(E1145*(VLOOKUP(F1145,'Background data'!B$8:G$18,4,FALSE))*(365.25*1*10^-6)),0)</f>
        <v>3.8830640624999994E-3</v>
      </c>
      <c r="M1145" s="4">
        <f>IF(I1145="Secured",(E1145*(VLOOKUP(F1145,'Background data'!B$8:H$18,5,FALSE))*(365.25*1*10^-6)),0)</f>
        <v>0.15532256249999998</v>
      </c>
    </row>
    <row r="1146" spans="1:13" x14ac:dyDescent="0.3">
      <c r="A1146" s="2" t="s">
        <v>1678</v>
      </c>
      <c r="B1146" s="2" t="s">
        <v>303</v>
      </c>
      <c r="C1146" s="17">
        <v>45468</v>
      </c>
      <c r="D1146" s="2" t="s">
        <v>4</v>
      </c>
      <c r="E1146" s="2">
        <f>VLOOKUP(D1146,'Background data'!B$2:E$5,4,FALSE)</f>
        <v>47.25</v>
      </c>
      <c r="F1146" s="2" t="s">
        <v>11</v>
      </c>
      <c r="G1146" s="10">
        <v>45770</v>
      </c>
      <c r="H1146" s="2" t="s">
        <v>392</v>
      </c>
      <c r="I1146" s="2" t="str">
        <f t="shared" si="28"/>
        <v>Secured</v>
      </c>
      <c r="J1146" s="4">
        <f>IF($I1146="Secured",(E1146*(VLOOKUP(F1146,'Background data'!B$8:D$18,2,FALSE))*(365.25*1*10^-6)),0)</f>
        <v>7.7661281249999988E-3</v>
      </c>
      <c r="K1146" s="4">
        <f>IF($I1146="Secured",(E1146*(VLOOKUP(F1146,'Background data'!B$8:D$18,3,FALSE))*(365.25*1*10^-6)),0)</f>
        <v>8.6290312499999994E-2</v>
      </c>
      <c r="L1146" s="4">
        <f>IF(I1146="Secured",(E1146*(VLOOKUP(F1146,'Background data'!B$8:G$18,4,FALSE))*(365.25*1*10^-6)),0)</f>
        <v>3.8830640624999994E-3</v>
      </c>
      <c r="M1146" s="4">
        <f>IF(I1146="Secured",(E1146*(VLOOKUP(F1146,'Background data'!B$8:H$18,5,FALSE))*(365.25*1*10^-6)),0)</f>
        <v>0.15532256249999998</v>
      </c>
    </row>
    <row r="1147" spans="1:13" x14ac:dyDescent="0.3">
      <c r="A1147" s="2" t="s">
        <v>1679</v>
      </c>
      <c r="B1147" s="2" t="s">
        <v>303</v>
      </c>
      <c r="C1147" s="17">
        <v>45481</v>
      </c>
      <c r="D1147" s="2" t="s">
        <v>4</v>
      </c>
      <c r="E1147" s="2">
        <f>VLOOKUP(D1147,'Background data'!B$2:E$5,4,FALSE)</f>
        <v>47.25</v>
      </c>
      <c r="F1147" s="2" t="s">
        <v>11</v>
      </c>
      <c r="G1147" s="10">
        <v>45770</v>
      </c>
      <c r="H1147" s="2" t="s">
        <v>392</v>
      </c>
      <c r="I1147" s="2" t="str">
        <f t="shared" si="28"/>
        <v>Secured</v>
      </c>
      <c r="J1147" s="4">
        <f>IF($I1147="Secured",(E1147*(VLOOKUP(F1147,'Background data'!B$8:D$18,2,FALSE))*(365.25*1*10^-6)),0)</f>
        <v>7.7661281249999988E-3</v>
      </c>
      <c r="K1147" s="4">
        <f>IF($I1147="Secured",(E1147*(VLOOKUP(F1147,'Background data'!B$8:D$18,3,FALSE))*(365.25*1*10^-6)),0)</f>
        <v>8.6290312499999994E-2</v>
      </c>
      <c r="L1147" s="4">
        <f>IF(I1147="Secured",(E1147*(VLOOKUP(F1147,'Background data'!B$8:G$18,4,FALSE))*(365.25*1*10^-6)),0)</f>
        <v>3.8830640624999994E-3</v>
      </c>
      <c r="M1147" s="4">
        <f>IF(I1147="Secured",(E1147*(VLOOKUP(F1147,'Background data'!B$8:H$18,5,FALSE))*(365.25*1*10^-6)),0)</f>
        <v>0.15532256249999998</v>
      </c>
    </row>
    <row r="1148" spans="1:13" x14ac:dyDescent="0.3">
      <c r="A1148" s="2" t="s">
        <v>1680</v>
      </c>
      <c r="B1148" s="2" t="s">
        <v>304</v>
      </c>
      <c r="C1148" s="17">
        <v>45462</v>
      </c>
      <c r="D1148" s="2" t="s">
        <v>5</v>
      </c>
      <c r="E1148" s="2">
        <f>VLOOKUP(D1148,'Background data'!B$2:E$5,4,FALSE)</f>
        <v>64.8</v>
      </c>
      <c r="F1148" s="2" t="s">
        <v>11</v>
      </c>
      <c r="G1148" s="10">
        <v>45770</v>
      </c>
      <c r="H1148" s="2" t="s">
        <v>391</v>
      </c>
      <c r="I1148" s="2" t="str">
        <f t="shared" si="28"/>
        <v>Secured</v>
      </c>
      <c r="J1148" s="4">
        <f>IF($I1148="Secured",(E1148*(VLOOKUP(F1148,'Background data'!B$8:D$18,2,FALSE))*(365.25*1*10^-6)),0)</f>
        <v>1.0650689999999999E-2</v>
      </c>
      <c r="K1148" s="4">
        <f>IF($I1148="Secured",(E1148*(VLOOKUP(F1148,'Background data'!B$8:D$18,3,FALSE))*(365.25*1*10^-6)),0)</f>
        <v>0.11834099999999999</v>
      </c>
      <c r="L1148" s="4">
        <f>IF(I1148="Secured",(E1148*(VLOOKUP(F1148,'Background data'!B$8:G$18,4,FALSE))*(365.25*1*10^-6)),0)</f>
        <v>5.3253449999999996E-3</v>
      </c>
      <c r="M1148" s="4">
        <f>IF(I1148="Secured",(E1148*(VLOOKUP(F1148,'Background data'!B$8:H$18,5,FALSE))*(365.25*1*10^-6)),0)</f>
        <v>0.21301379999999995</v>
      </c>
    </row>
    <row r="1149" spans="1:13" x14ac:dyDescent="0.3">
      <c r="A1149" s="2" t="s">
        <v>1681</v>
      </c>
      <c r="B1149" s="2" t="s">
        <v>304</v>
      </c>
      <c r="C1149" s="17">
        <v>45461</v>
      </c>
      <c r="D1149" s="2" t="s">
        <v>4</v>
      </c>
      <c r="E1149" s="2">
        <f>VLOOKUP(D1149,'Background data'!B$2:E$5,4,FALSE)</f>
        <v>47.25</v>
      </c>
      <c r="F1149" s="2" t="s">
        <v>11</v>
      </c>
      <c r="G1149" s="10">
        <v>45770</v>
      </c>
      <c r="H1149" s="2" t="s">
        <v>392</v>
      </c>
      <c r="I1149" s="2" t="str">
        <f t="shared" si="28"/>
        <v>Secured</v>
      </c>
      <c r="J1149" s="4">
        <f>IF($I1149="Secured",(E1149*(VLOOKUP(F1149,'Background data'!B$8:D$18,2,FALSE))*(365.25*1*10^-6)),0)</f>
        <v>7.7661281249999988E-3</v>
      </c>
      <c r="K1149" s="4">
        <f>IF($I1149="Secured",(E1149*(VLOOKUP(F1149,'Background data'!B$8:D$18,3,FALSE))*(365.25*1*10^-6)),0)</f>
        <v>8.6290312499999994E-2</v>
      </c>
      <c r="L1149" s="4">
        <f>IF(I1149="Secured",(E1149*(VLOOKUP(F1149,'Background data'!B$8:G$18,4,FALSE))*(365.25*1*10^-6)),0)</f>
        <v>3.8830640624999994E-3</v>
      </c>
      <c r="M1149" s="4">
        <f>IF(I1149="Secured",(E1149*(VLOOKUP(F1149,'Background data'!B$8:H$18,5,FALSE))*(365.25*1*10^-6)),0)</f>
        <v>0.15532256249999998</v>
      </c>
    </row>
    <row r="1150" spans="1:13" x14ac:dyDescent="0.3">
      <c r="A1150" s="2" t="s">
        <v>1682</v>
      </c>
      <c r="B1150" s="2" t="s">
        <v>304</v>
      </c>
      <c r="C1150" s="17">
        <v>45471</v>
      </c>
      <c r="D1150" s="2" t="s">
        <v>4</v>
      </c>
      <c r="E1150" s="2">
        <f>VLOOKUP(D1150,'Background data'!B$2:E$5,4,FALSE)</f>
        <v>47.25</v>
      </c>
      <c r="F1150" s="2" t="s">
        <v>11</v>
      </c>
      <c r="G1150" s="10">
        <v>45770</v>
      </c>
      <c r="H1150" s="2" t="s">
        <v>392</v>
      </c>
      <c r="I1150" s="2" t="str">
        <f t="shared" si="28"/>
        <v>Secured</v>
      </c>
      <c r="J1150" s="4">
        <f>IF($I1150="Secured",(E1150*(VLOOKUP(F1150,'Background data'!B$8:D$18,2,FALSE))*(365.25*1*10^-6)),0)</f>
        <v>7.7661281249999988E-3</v>
      </c>
      <c r="K1150" s="4">
        <f>IF($I1150="Secured",(E1150*(VLOOKUP(F1150,'Background data'!B$8:D$18,3,FALSE))*(365.25*1*10^-6)),0)</f>
        <v>8.6290312499999994E-2</v>
      </c>
      <c r="L1150" s="4">
        <f>IF(I1150="Secured",(E1150*(VLOOKUP(F1150,'Background data'!B$8:G$18,4,FALSE))*(365.25*1*10^-6)),0)</f>
        <v>3.8830640624999994E-3</v>
      </c>
      <c r="M1150" s="4">
        <f>IF(I1150="Secured",(E1150*(VLOOKUP(F1150,'Background data'!B$8:H$18,5,FALSE))*(365.25*1*10^-6)),0)</f>
        <v>0.15532256249999998</v>
      </c>
    </row>
    <row r="1151" spans="1:13" x14ac:dyDescent="0.3">
      <c r="A1151" s="2" t="s">
        <v>1683</v>
      </c>
      <c r="B1151" s="2" t="s">
        <v>304</v>
      </c>
      <c r="C1151" s="17">
        <v>45464</v>
      </c>
      <c r="D1151" s="2" t="s">
        <v>4</v>
      </c>
      <c r="E1151" s="2">
        <f>VLOOKUP(D1151,'Background data'!B$2:E$5,4,FALSE)</f>
        <v>47.25</v>
      </c>
      <c r="F1151" s="2" t="s">
        <v>11</v>
      </c>
      <c r="G1151" s="10">
        <v>45770</v>
      </c>
      <c r="H1151" s="2" t="s">
        <v>392</v>
      </c>
      <c r="I1151" s="2" t="str">
        <f t="shared" si="28"/>
        <v>Secured</v>
      </c>
      <c r="J1151" s="4">
        <f>IF($I1151="Secured",(E1151*(VLOOKUP(F1151,'Background data'!B$8:D$18,2,FALSE))*(365.25*1*10^-6)),0)</f>
        <v>7.7661281249999988E-3</v>
      </c>
      <c r="K1151" s="4">
        <f>IF($I1151="Secured",(E1151*(VLOOKUP(F1151,'Background data'!B$8:D$18,3,FALSE))*(365.25*1*10^-6)),0)</f>
        <v>8.6290312499999994E-2</v>
      </c>
      <c r="L1151" s="4">
        <f>IF(I1151="Secured",(E1151*(VLOOKUP(F1151,'Background data'!B$8:G$18,4,FALSE))*(365.25*1*10^-6)),0)</f>
        <v>3.8830640624999994E-3</v>
      </c>
      <c r="M1151" s="4">
        <f>IF(I1151="Secured",(E1151*(VLOOKUP(F1151,'Background data'!B$8:H$18,5,FALSE))*(365.25*1*10^-6)),0)</f>
        <v>0.15532256249999998</v>
      </c>
    </row>
    <row r="1152" spans="1:13" x14ac:dyDescent="0.3">
      <c r="A1152" s="2" t="s">
        <v>1684</v>
      </c>
      <c r="B1152" s="2" t="s">
        <v>304</v>
      </c>
      <c r="C1152" s="17">
        <v>45469</v>
      </c>
      <c r="D1152" s="2" t="s">
        <v>4</v>
      </c>
      <c r="E1152" s="2">
        <f>VLOOKUP(D1152,'Background data'!B$2:E$5,4,FALSE)</f>
        <v>47.25</v>
      </c>
      <c r="F1152" s="2" t="s">
        <v>11</v>
      </c>
      <c r="G1152" s="10">
        <v>45770</v>
      </c>
      <c r="H1152" s="2" t="s">
        <v>392</v>
      </c>
      <c r="I1152" s="2" t="str">
        <f t="shared" si="28"/>
        <v>Secured</v>
      </c>
      <c r="J1152" s="4">
        <f>IF($I1152="Secured",(E1152*(VLOOKUP(F1152,'Background data'!B$8:D$18,2,FALSE))*(365.25*1*10^-6)),0)</f>
        <v>7.7661281249999988E-3</v>
      </c>
      <c r="K1152" s="4">
        <f>IF($I1152="Secured",(E1152*(VLOOKUP(F1152,'Background data'!B$8:D$18,3,FALSE))*(365.25*1*10^-6)),0)</f>
        <v>8.6290312499999994E-2</v>
      </c>
      <c r="L1152" s="4">
        <f>IF(I1152="Secured",(E1152*(VLOOKUP(F1152,'Background data'!B$8:G$18,4,FALSE))*(365.25*1*10^-6)),0)</f>
        <v>3.8830640624999994E-3</v>
      </c>
      <c r="M1152" s="4">
        <f>IF(I1152="Secured",(E1152*(VLOOKUP(F1152,'Background data'!B$8:H$18,5,FALSE))*(365.25*1*10^-6)),0)</f>
        <v>0.15532256249999998</v>
      </c>
    </row>
    <row r="1153" spans="1:13" x14ac:dyDescent="0.3">
      <c r="A1153" s="2" t="s">
        <v>1685</v>
      </c>
      <c r="B1153" s="2" t="s">
        <v>304</v>
      </c>
      <c r="C1153" s="17">
        <v>45489</v>
      </c>
      <c r="D1153" s="2" t="s">
        <v>4</v>
      </c>
      <c r="E1153" s="2">
        <f>VLOOKUP(D1153,'Background data'!B$2:E$5,4,FALSE)</f>
        <v>47.25</v>
      </c>
      <c r="F1153" s="2" t="s">
        <v>11</v>
      </c>
      <c r="G1153" s="10">
        <v>45770</v>
      </c>
      <c r="H1153" s="2" t="s">
        <v>392</v>
      </c>
      <c r="I1153" s="2" t="str">
        <f t="shared" si="28"/>
        <v>Secured</v>
      </c>
      <c r="J1153" s="4">
        <f>IF($I1153="Secured",(E1153*(VLOOKUP(F1153,'Background data'!B$8:D$18,2,FALSE))*(365.25*1*10^-6)),0)</f>
        <v>7.7661281249999988E-3</v>
      </c>
      <c r="K1153" s="4">
        <f>IF($I1153="Secured",(E1153*(VLOOKUP(F1153,'Background data'!B$8:D$18,3,FALSE))*(365.25*1*10^-6)),0)</f>
        <v>8.6290312499999994E-2</v>
      </c>
      <c r="L1153" s="4">
        <f>IF(I1153="Secured",(E1153*(VLOOKUP(F1153,'Background data'!B$8:G$18,4,FALSE))*(365.25*1*10^-6)),0)</f>
        <v>3.8830640624999994E-3</v>
      </c>
      <c r="M1153" s="4">
        <f>IF(I1153="Secured",(E1153*(VLOOKUP(F1153,'Background data'!B$8:H$18,5,FALSE))*(365.25*1*10^-6)),0)</f>
        <v>0.15532256249999998</v>
      </c>
    </row>
    <row r="1154" spans="1:13" x14ac:dyDescent="0.3">
      <c r="A1154" s="2" t="s">
        <v>1686</v>
      </c>
      <c r="B1154" s="2" t="s">
        <v>304</v>
      </c>
      <c r="C1154" s="17">
        <v>45463</v>
      </c>
      <c r="D1154" s="2" t="s">
        <v>4</v>
      </c>
      <c r="E1154" s="2">
        <f>VLOOKUP(D1154,'Background data'!B$2:E$5,4,FALSE)</f>
        <v>47.25</v>
      </c>
      <c r="F1154" s="2" t="s">
        <v>11</v>
      </c>
      <c r="G1154" s="10">
        <v>45770</v>
      </c>
      <c r="H1154" s="2" t="s">
        <v>392</v>
      </c>
      <c r="I1154" s="2" t="str">
        <f t="shared" si="28"/>
        <v>Secured</v>
      </c>
      <c r="J1154" s="4">
        <f>IF($I1154="Secured",(E1154*(VLOOKUP(F1154,'Background data'!B$8:D$18,2,FALSE))*(365.25*1*10^-6)),0)</f>
        <v>7.7661281249999988E-3</v>
      </c>
      <c r="K1154" s="4">
        <f>IF($I1154="Secured",(E1154*(VLOOKUP(F1154,'Background data'!B$8:D$18,3,FALSE))*(365.25*1*10^-6)),0)</f>
        <v>8.6290312499999994E-2</v>
      </c>
      <c r="L1154" s="4">
        <f>IF(I1154="Secured",(E1154*(VLOOKUP(F1154,'Background data'!B$8:G$18,4,FALSE))*(365.25*1*10^-6)),0)</f>
        <v>3.8830640624999994E-3</v>
      </c>
      <c r="M1154" s="4">
        <f>IF(I1154="Secured",(E1154*(VLOOKUP(F1154,'Background data'!B$8:H$18,5,FALSE))*(365.25*1*10^-6)),0)</f>
        <v>0.15532256249999998</v>
      </c>
    </row>
    <row r="1155" spans="1:13" x14ac:dyDescent="0.3">
      <c r="A1155" s="2" t="s">
        <v>1687</v>
      </c>
      <c r="B1155" s="2" t="s">
        <v>304</v>
      </c>
      <c r="C1155" s="17">
        <v>45463</v>
      </c>
      <c r="D1155" s="2" t="s">
        <v>4</v>
      </c>
      <c r="E1155" s="2">
        <f>VLOOKUP(D1155,'Background data'!B$2:E$5,4,FALSE)</f>
        <v>47.25</v>
      </c>
      <c r="F1155" s="2" t="s">
        <v>11</v>
      </c>
      <c r="G1155" s="10">
        <v>45770</v>
      </c>
      <c r="H1155" s="2" t="s">
        <v>392</v>
      </c>
      <c r="I1155" s="2" t="str">
        <f t="shared" si="28"/>
        <v>Secured</v>
      </c>
      <c r="J1155" s="4">
        <f>IF($I1155="Secured",(E1155*(VLOOKUP(F1155,'Background data'!B$8:D$18,2,FALSE))*(365.25*1*10^-6)),0)</f>
        <v>7.7661281249999988E-3</v>
      </c>
      <c r="K1155" s="4">
        <f>IF($I1155="Secured",(E1155*(VLOOKUP(F1155,'Background data'!B$8:D$18,3,FALSE))*(365.25*1*10^-6)),0)</f>
        <v>8.6290312499999994E-2</v>
      </c>
      <c r="L1155" s="4">
        <f>IF(I1155="Secured",(E1155*(VLOOKUP(F1155,'Background data'!B$8:G$18,4,FALSE))*(365.25*1*10^-6)),0)</f>
        <v>3.8830640624999994E-3</v>
      </c>
      <c r="M1155" s="4">
        <f>IF(I1155="Secured",(E1155*(VLOOKUP(F1155,'Background data'!B$8:H$18,5,FALSE))*(365.25*1*10^-6)),0)</f>
        <v>0.15532256249999998</v>
      </c>
    </row>
    <row r="1156" spans="1:13" x14ac:dyDescent="0.3">
      <c r="A1156" s="2" t="s">
        <v>1688</v>
      </c>
      <c r="B1156" s="2" t="s">
        <v>305</v>
      </c>
      <c r="C1156" s="17">
        <v>45469</v>
      </c>
      <c r="D1156" s="2" t="s">
        <v>5</v>
      </c>
      <c r="E1156" s="2">
        <f>VLOOKUP(D1156,'Background data'!B$2:E$5,4,FALSE)</f>
        <v>64.8</v>
      </c>
      <c r="F1156" s="2" t="s">
        <v>11</v>
      </c>
      <c r="G1156" s="10">
        <v>45770</v>
      </c>
      <c r="H1156" s="2" t="s">
        <v>391</v>
      </c>
      <c r="I1156" s="2" t="str">
        <f t="shared" si="28"/>
        <v>Secured</v>
      </c>
      <c r="J1156" s="4">
        <f>IF($I1156="Secured",(E1156*(VLOOKUP(F1156,'Background data'!B$8:D$18,2,FALSE))*(365.25*1*10^-6)),0)</f>
        <v>1.0650689999999999E-2</v>
      </c>
      <c r="K1156" s="4">
        <f>IF($I1156="Secured",(E1156*(VLOOKUP(F1156,'Background data'!B$8:D$18,3,FALSE))*(365.25*1*10^-6)),0)</f>
        <v>0.11834099999999999</v>
      </c>
      <c r="L1156" s="4">
        <f>IF(I1156="Secured",(E1156*(VLOOKUP(F1156,'Background data'!B$8:G$18,4,FALSE))*(365.25*1*10^-6)),0)</f>
        <v>5.3253449999999996E-3</v>
      </c>
      <c r="M1156" s="4">
        <f>IF(I1156="Secured",(E1156*(VLOOKUP(F1156,'Background data'!B$8:H$18,5,FALSE))*(365.25*1*10^-6)),0)</f>
        <v>0.21301379999999995</v>
      </c>
    </row>
    <row r="1157" spans="1:13" x14ac:dyDescent="0.3">
      <c r="A1157" s="2" t="s">
        <v>1689</v>
      </c>
      <c r="B1157" s="2" t="s">
        <v>305</v>
      </c>
      <c r="C1157" s="17">
        <v>45481</v>
      </c>
      <c r="D1157" s="2" t="s">
        <v>5</v>
      </c>
      <c r="E1157" s="2">
        <f>VLOOKUP(D1157,'Background data'!B$2:E$5,4,FALSE)</f>
        <v>64.8</v>
      </c>
      <c r="F1157" s="2" t="s">
        <v>11</v>
      </c>
      <c r="G1157" s="10">
        <v>45770</v>
      </c>
      <c r="H1157" s="2" t="s">
        <v>391</v>
      </c>
      <c r="I1157" s="2" t="str">
        <f t="shared" si="28"/>
        <v>Secured</v>
      </c>
      <c r="J1157" s="4">
        <f>IF($I1157="Secured",(E1157*(VLOOKUP(F1157,'Background data'!B$8:D$18,2,FALSE))*(365.25*1*10^-6)),0)</f>
        <v>1.0650689999999999E-2</v>
      </c>
      <c r="K1157" s="4">
        <f>IF($I1157="Secured",(E1157*(VLOOKUP(F1157,'Background data'!B$8:D$18,3,FALSE))*(365.25*1*10^-6)),0)</f>
        <v>0.11834099999999999</v>
      </c>
      <c r="L1157" s="4">
        <f>IF(I1157="Secured",(E1157*(VLOOKUP(F1157,'Background data'!B$8:G$18,4,FALSE))*(365.25*1*10^-6)),0)</f>
        <v>5.3253449999999996E-3</v>
      </c>
      <c r="M1157" s="4">
        <f>IF(I1157="Secured",(E1157*(VLOOKUP(F1157,'Background data'!B$8:H$18,5,FALSE))*(365.25*1*10^-6)),0)</f>
        <v>0.21301379999999995</v>
      </c>
    </row>
    <row r="1158" spans="1:13" x14ac:dyDescent="0.3">
      <c r="A1158" s="2" t="s">
        <v>1690</v>
      </c>
      <c r="B1158" s="2" t="s">
        <v>305</v>
      </c>
      <c r="C1158" s="17">
        <v>45470</v>
      </c>
      <c r="D1158" s="2" t="s">
        <v>5</v>
      </c>
      <c r="E1158" s="2">
        <f>VLOOKUP(D1158,'Background data'!B$2:E$5,4,FALSE)</f>
        <v>64.8</v>
      </c>
      <c r="F1158" s="2" t="s">
        <v>11</v>
      </c>
      <c r="G1158" s="10">
        <v>45770</v>
      </c>
      <c r="H1158" s="2" t="s">
        <v>391</v>
      </c>
      <c r="I1158" s="2" t="str">
        <f t="shared" si="28"/>
        <v>Secured</v>
      </c>
      <c r="J1158" s="4">
        <f>IF($I1158="Secured",(E1158*(VLOOKUP(F1158,'Background data'!B$8:D$18,2,FALSE))*(365.25*1*10^-6)),0)</f>
        <v>1.0650689999999999E-2</v>
      </c>
      <c r="K1158" s="4">
        <f>IF($I1158="Secured",(E1158*(VLOOKUP(F1158,'Background data'!B$8:D$18,3,FALSE))*(365.25*1*10^-6)),0)</f>
        <v>0.11834099999999999</v>
      </c>
      <c r="L1158" s="4">
        <f>IF(I1158="Secured",(E1158*(VLOOKUP(F1158,'Background data'!B$8:G$18,4,FALSE))*(365.25*1*10^-6)),0)</f>
        <v>5.3253449999999996E-3</v>
      </c>
      <c r="M1158" s="4">
        <f>IF(I1158="Secured",(E1158*(VLOOKUP(F1158,'Background data'!B$8:H$18,5,FALSE))*(365.25*1*10^-6)),0)</f>
        <v>0.21301379999999995</v>
      </c>
    </row>
    <row r="1159" spans="1:13" x14ac:dyDescent="0.3">
      <c r="A1159" s="2" t="s">
        <v>1691</v>
      </c>
      <c r="B1159" s="2" t="s">
        <v>305</v>
      </c>
      <c r="C1159" s="17">
        <v>45461</v>
      </c>
      <c r="D1159" s="2" t="s">
        <v>5</v>
      </c>
      <c r="E1159" s="2">
        <f>VLOOKUP(D1159,'Background data'!B$2:E$5,4,FALSE)</f>
        <v>64.8</v>
      </c>
      <c r="F1159" s="2" t="s">
        <v>11</v>
      </c>
      <c r="G1159" s="10">
        <v>45770</v>
      </c>
      <c r="H1159" s="2" t="s">
        <v>391</v>
      </c>
      <c r="I1159" s="2" t="str">
        <f t="shared" si="28"/>
        <v>Secured</v>
      </c>
      <c r="J1159" s="4">
        <f>IF($I1159="Secured",(E1159*(VLOOKUP(F1159,'Background data'!B$8:D$18,2,FALSE))*(365.25*1*10^-6)),0)</f>
        <v>1.0650689999999999E-2</v>
      </c>
      <c r="K1159" s="4">
        <f>IF($I1159="Secured",(E1159*(VLOOKUP(F1159,'Background data'!B$8:D$18,3,FALSE))*(365.25*1*10^-6)),0)</f>
        <v>0.11834099999999999</v>
      </c>
      <c r="L1159" s="4">
        <f>IF(I1159="Secured",(E1159*(VLOOKUP(F1159,'Background data'!B$8:G$18,4,FALSE))*(365.25*1*10^-6)),0)</f>
        <v>5.3253449999999996E-3</v>
      </c>
      <c r="M1159" s="4">
        <f>IF(I1159="Secured",(E1159*(VLOOKUP(F1159,'Background data'!B$8:H$18,5,FALSE))*(365.25*1*10^-6)),0)</f>
        <v>0.21301379999999995</v>
      </c>
    </row>
    <row r="1160" spans="1:13" x14ac:dyDescent="0.3">
      <c r="A1160" s="2" t="s">
        <v>1692</v>
      </c>
      <c r="B1160" s="2" t="s">
        <v>305</v>
      </c>
      <c r="C1160" s="17">
        <v>45464</v>
      </c>
      <c r="D1160" s="2" t="s">
        <v>5</v>
      </c>
      <c r="E1160" s="2">
        <f>VLOOKUP(D1160,'Background data'!B$2:E$5,4,FALSE)</f>
        <v>64.8</v>
      </c>
      <c r="F1160" s="2" t="s">
        <v>11</v>
      </c>
      <c r="G1160" s="10">
        <v>45770</v>
      </c>
      <c r="H1160" s="2" t="s">
        <v>391</v>
      </c>
      <c r="I1160" s="2" t="str">
        <f t="shared" si="28"/>
        <v>Secured</v>
      </c>
      <c r="J1160" s="4">
        <f>IF($I1160="Secured",(E1160*(VLOOKUP(F1160,'Background data'!B$8:D$18,2,FALSE))*(365.25*1*10^-6)),0)</f>
        <v>1.0650689999999999E-2</v>
      </c>
      <c r="K1160" s="4">
        <f>IF($I1160="Secured",(E1160*(VLOOKUP(F1160,'Background data'!B$8:D$18,3,FALSE))*(365.25*1*10^-6)),0)</f>
        <v>0.11834099999999999</v>
      </c>
      <c r="L1160" s="4">
        <f>IF(I1160="Secured",(E1160*(VLOOKUP(F1160,'Background data'!B$8:G$18,4,FALSE))*(365.25*1*10^-6)),0)</f>
        <v>5.3253449999999996E-3</v>
      </c>
      <c r="M1160" s="4">
        <f>IF(I1160="Secured",(E1160*(VLOOKUP(F1160,'Background data'!B$8:H$18,5,FALSE))*(365.25*1*10^-6)),0)</f>
        <v>0.21301379999999995</v>
      </c>
    </row>
    <row r="1161" spans="1:13" x14ac:dyDescent="0.3">
      <c r="A1161" s="2" t="s">
        <v>1693</v>
      </c>
      <c r="B1161" s="2" t="s">
        <v>306</v>
      </c>
      <c r="C1161" s="17">
        <v>45457</v>
      </c>
      <c r="D1161" s="2" t="s">
        <v>5</v>
      </c>
      <c r="E1161" s="2">
        <f>VLOOKUP(D1161,'Background data'!B$2:E$5,4,FALSE)</f>
        <v>64.8</v>
      </c>
      <c r="F1161" s="2" t="s">
        <v>11</v>
      </c>
      <c r="G1161" s="10">
        <v>45770</v>
      </c>
      <c r="H1161" s="2" t="s">
        <v>391</v>
      </c>
      <c r="I1161" s="2" t="str">
        <f t="shared" si="28"/>
        <v>Secured</v>
      </c>
      <c r="J1161" s="4">
        <f>IF($I1161="Secured",(E1161*(VLOOKUP(F1161,'Background data'!B$8:D$18,2,FALSE))*(365.25*1*10^-6)),0)</f>
        <v>1.0650689999999999E-2</v>
      </c>
      <c r="K1161" s="4">
        <f>IF($I1161="Secured",(E1161*(VLOOKUP(F1161,'Background data'!B$8:D$18,3,FALSE))*(365.25*1*10^-6)),0)</f>
        <v>0.11834099999999999</v>
      </c>
      <c r="L1161" s="4">
        <f>IF(I1161="Secured",(E1161*(VLOOKUP(F1161,'Background data'!B$8:G$18,4,FALSE))*(365.25*1*10^-6)),0)</f>
        <v>5.3253449999999996E-3</v>
      </c>
      <c r="M1161" s="4">
        <f>IF(I1161="Secured",(E1161*(VLOOKUP(F1161,'Background data'!B$8:H$18,5,FALSE))*(365.25*1*10^-6)),0)</f>
        <v>0.21301379999999995</v>
      </c>
    </row>
    <row r="1162" spans="1:13" x14ac:dyDescent="0.3">
      <c r="A1162" s="2" t="s">
        <v>1862</v>
      </c>
      <c r="B1162" s="2" t="s">
        <v>307</v>
      </c>
      <c r="C1162" s="17">
        <v>45476</v>
      </c>
      <c r="D1162" s="2" t="s">
        <v>4</v>
      </c>
      <c r="E1162" s="2">
        <f>VLOOKUP(D1162,'Background data'!B$2:E$5,4,FALSE)</f>
        <v>47.25</v>
      </c>
      <c r="F1162" s="2" t="s">
        <v>11</v>
      </c>
      <c r="G1162" s="10">
        <v>45770</v>
      </c>
      <c r="H1162" s="2" t="s">
        <v>392</v>
      </c>
      <c r="I1162" s="2" t="str">
        <f t="shared" si="28"/>
        <v>Secured</v>
      </c>
      <c r="J1162" s="4">
        <f>IF($I1162="Secured",(E1162*(VLOOKUP(F1162,'Background data'!B$8:D$18,2,FALSE))*(365.25*1*10^-6)),0)</f>
        <v>7.7661281249999988E-3</v>
      </c>
      <c r="K1162" s="4">
        <f>IF($I1162="Secured",(E1162*(VLOOKUP(F1162,'Background data'!B$8:D$18,3,FALSE))*(365.25*1*10^-6)),0)</f>
        <v>8.6290312499999994E-2</v>
      </c>
      <c r="L1162" s="4">
        <f>IF(I1162="Secured",(E1162*(VLOOKUP(F1162,'Background data'!B$8:G$18,4,FALSE))*(365.25*1*10^-6)),0)</f>
        <v>3.8830640624999994E-3</v>
      </c>
      <c r="M1162" s="4">
        <f>IF(I1162="Secured",(E1162*(VLOOKUP(F1162,'Background data'!B$8:H$18,5,FALSE))*(365.25*1*10^-6)),0)</f>
        <v>0.15532256249999998</v>
      </c>
    </row>
    <row r="1163" spans="1:13" x14ac:dyDescent="0.3">
      <c r="A1163" s="2" t="s">
        <v>1694</v>
      </c>
      <c r="B1163" s="2" t="s">
        <v>307</v>
      </c>
      <c r="C1163" s="17">
        <v>45461</v>
      </c>
      <c r="D1163" s="2" t="s">
        <v>4</v>
      </c>
      <c r="E1163" s="2">
        <f>VLOOKUP(D1163,'Background data'!B$2:E$5,4,FALSE)</f>
        <v>47.25</v>
      </c>
      <c r="F1163" s="2" t="s">
        <v>11</v>
      </c>
      <c r="G1163" s="10">
        <v>45770</v>
      </c>
      <c r="H1163" s="2" t="s">
        <v>392</v>
      </c>
      <c r="I1163" s="2" t="str">
        <f t="shared" si="28"/>
        <v>Secured</v>
      </c>
      <c r="J1163" s="4">
        <f>IF($I1163="Secured",(E1163*(VLOOKUP(F1163,'Background data'!B$8:D$18,2,FALSE))*(365.25*1*10^-6)),0)</f>
        <v>7.7661281249999988E-3</v>
      </c>
      <c r="K1163" s="4">
        <f>IF($I1163="Secured",(E1163*(VLOOKUP(F1163,'Background data'!B$8:D$18,3,FALSE))*(365.25*1*10^-6)),0)</f>
        <v>8.6290312499999994E-2</v>
      </c>
      <c r="L1163" s="4">
        <f>IF(I1163="Secured",(E1163*(VLOOKUP(F1163,'Background data'!B$8:G$18,4,FALSE))*(365.25*1*10^-6)),0)</f>
        <v>3.8830640624999994E-3</v>
      </c>
      <c r="M1163" s="4">
        <f>IF(I1163="Secured",(E1163*(VLOOKUP(F1163,'Background data'!B$8:H$18,5,FALSE))*(365.25*1*10^-6)),0)</f>
        <v>0.15532256249999998</v>
      </c>
    </row>
    <row r="1164" spans="1:13" x14ac:dyDescent="0.3">
      <c r="A1164" s="2" t="s">
        <v>1695</v>
      </c>
      <c r="B1164" s="2" t="s">
        <v>307</v>
      </c>
      <c r="C1164" s="17">
        <v>45462</v>
      </c>
      <c r="D1164" s="2" t="s">
        <v>4</v>
      </c>
      <c r="E1164" s="2">
        <f>VLOOKUP(D1164,'Background data'!B$2:E$5,4,FALSE)</f>
        <v>47.25</v>
      </c>
      <c r="F1164" s="2" t="s">
        <v>11</v>
      </c>
      <c r="G1164" s="10">
        <v>45770</v>
      </c>
      <c r="H1164" s="2" t="s">
        <v>392</v>
      </c>
      <c r="I1164" s="2" t="str">
        <f t="shared" si="28"/>
        <v>Secured</v>
      </c>
      <c r="J1164" s="4">
        <f>IF($I1164="Secured",(E1164*(VLOOKUP(F1164,'Background data'!B$8:D$18,2,FALSE))*(365.25*1*10^-6)),0)</f>
        <v>7.7661281249999988E-3</v>
      </c>
      <c r="K1164" s="4">
        <f>IF($I1164="Secured",(E1164*(VLOOKUP(F1164,'Background data'!B$8:D$18,3,FALSE))*(365.25*1*10^-6)),0)</f>
        <v>8.6290312499999994E-2</v>
      </c>
      <c r="L1164" s="4">
        <f>IF(I1164="Secured",(E1164*(VLOOKUP(F1164,'Background data'!B$8:G$18,4,FALSE))*(365.25*1*10^-6)),0)</f>
        <v>3.8830640624999994E-3</v>
      </c>
      <c r="M1164" s="4">
        <f>IF(I1164="Secured",(E1164*(VLOOKUP(F1164,'Background data'!B$8:H$18,5,FALSE))*(365.25*1*10^-6)),0)</f>
        <v>0.15532256249999998</v>
      </c>
    </row>
    <row r="1165" spans="1:13" x14ac:dyDescent="0.3">
      <c r="A1165" s="2" t="s">
        <v>1696</v>
      </c>
      <c r="B1165" s="2" t="s">
        <v>307</v>
      </c>
      <c r="C1165" s="17">
        <v>45464</v>
      </c>
      <c r="D1165" s="2" t="s">
        <v>4</v>
      </c>
      <c r="E1165" s="2">
        <f>VLOOKUP(D1165,'Background data'!B$2:E$5,4,FALSE)</f>
        <v>47.25</v>
      </c>
      <c r="F1165" s="2" t="s">
        <v>11</v>
      </c>
      <c r="G1165" s="10">
        <v>45770</v>
      </c>
      <c r="H1165" s="2" t="s">
        <v>392</v>
      </c>
      <c r="I1165" s="2" t="str">
        <f t="shared" si="28"/>
        <v>Secured</v>
      </c>
      <c r="J1165" s="4">
        <f>IF($I1165="Secured",(E1165*(VLOOKUP(F1165,'Background data'!B$8:D$18,2,FALSE))*(365.25*1*10^-6)),0)</f>
        <v>7.7661281249999988E-3</v>
      </c>
      <c r="K1165" s="4">
        <f>IF($I1165="Secured",(E1165*(VLOOKUP(F1165,'Background data'!B$8:D$18,3,FALSE))*(365.25*1*10^-6)),0)</f>
        <v>8.6290312499999994E-2</v>
      </c>
      <c r="L1165" s="4">
        <f>IF(I1165="Secured",(E1165*(VLOOKUP(F1165,'Background data'!B$8:G$18,4,FALSE))*(365.25*1*10^-6)),0)</f>
        <v>3.8830640624999994E-3</v>
      </c>
      <c r="M1165" s="4">
        <f>IF(I1165="Secured",(E1165*(VLOOKUP(F1165,'Background data'!B$8:H$18,5,FALSE))*(365.25*1*10^-6)),0)</f>
        <v>0.15532256249999998</v>
      </c>
    </row>
    <row r="1166" spans="1:13" x14ac:dyDescent="0.3">
      <c r="A1166" s="2" t="s">
        <v>1697</v>
      </c>
      <c r="B1166" s="2" t="s">
        <v>308</v>
      </c>
      <c r="C1166" s="17">
        <v>45470</v>
      </c>
      <c r="D1166" s="2" t="s">
        <v>4</v>
      </c>
      <c r="E1166" s="2">
        <f>VLOOKUP(D1166,'Background data'!B$2:E$5,4,FALSE)</f>
        <v>47.25</v>
      </c>
      <c r="F1166" s="2" t="s">
        <v>11</v>
      </c>
      <c r="G1166" s="10">
        <v>45770</v>
      </c>
      <c r="H1166" s="2" t="s">
        <v>392</v>
      </c>
      <c r="I1166" s="2" t="str">
        <f t="shared" si="28"/>
        <v>Secured</v>
      </c>
      <c r="J1166" s="4">
        <f>IF($I1166="Secured",(E1166*(VLOOKUP(F1166,'Background data'!B$8:D$18,2,FALSE))*(365.25*1*10^-6)),0)</f>
        <v>7.7661281249999988E-3</v>
      </c>
      <c r="K1166" s="4">
        <f>IF($I1166="Secured",(E1166*(VLOOKUP(F1166,'Background data'!B$8:D$18,3,FALSE))*(365.25*1*10^-6)),0)</f>
        <v>8.6290312499999994E-2</v>
      </c>
      <c r="L1166" s="4">
        <f>IF(I1166="Secured",(E1166*(VLOOKUP(F1166,'Background data'!B$8:G$18,4,FALSE))*(365.25*1*10^-6)),0)</f>
        <v>3.8830640624999994E-3</v>
      </c>
      <c r="M1166" s="4">
        <f>IF(I1166="Secured",(E1166*(VLOOKUP(F1166,'Background data'!B$8:H$18,5,FALSE))*(365.25*1*10^-6)),0)</f>
        <v>0.15532256249999998</v>
      </c>
    </row>
    <row r="1167" spans="1:13" x14ac:dyDescent="0.3">
      <c r="A1167" s="2" t="s">
        <v>1698</v>
      </c>
      <c r="B1167" s="2" t="s">
        <v>308</v>
      </c>
      <c r="C1167" s="17">
        <v>45461</v>
      </c>
      <c r="D1167" s="2" t="s">
        <v>5</v>
      </c>
      <c r="E1167" s="2">
        <f>VLOOKUP(D1167,'Background data'!B$2:E$5,4,FALSE)</f>
        <v>64.8</v>
      </c>
      <c r="F1167" s="2" t="s">
        <v>11</v>
      </c>
      <c r="G1167" s="10">
        <v>45770</v>
      </c>
      <c r="H1167" s="2" t="s">
        <v>391</v>
      </c>
      <c r="I1167" s="2" t="str">
        <f t="shared" si="28"/>
        <v>Secured</v>
      </c>
      <c r="J1167" s="4">
        <f>IF($I1167="Secured",(E1167*(VLOOKUP(F1167,'Background data'!B$8:D$18,2,FALSE))*(365.25*1*10^-6)),0)</f>
        <v>1.0650689999999999E-2</v>
      </c>
      <c r="K1167" s="4">
        <f>IF($I1167="Secured",(E1167*(VLOOKUP(F1167,'Background data'!B$8:D$18,3,FALSE))*(365.25*1*10^-6)),0)</f>
        <v>0.11834099999999999</v>
      </c>
      <c r="L1167" s="4">
        <f>IF(I1167="Secured",(E1167*(VLOOKUP(F1167,'Background data'!B$8:G$18,4,FALSE))*(365.25*1*10^-6)),0)</f>
        <v>5.3253449999999996E-3</v>
      </c>
      <c r="M1167" s="4">
        <f>IF(I1167="Secured",(E1167*(VLOOKUP(F1167,'Background data'!B$8:H$18,5,FALSE))*(365.25*1*10^-6)),0)</f>
        <v>0.21301379999999995</v>
      </c>
    </row>
    <row r="1168" spans="1:13" x14ac:dyDescent="0.3">
      <c r="A1168" s="2" t="s">
        <v>1699</v>
      </c>
      <c r="B1168" s="2" t="s">
        <v>308</v>
      </c>
      <c r="C1168" s="17">
        <v>45471</v>
      </c>
      <c r="D1168" s="2" t="s">
        <v>5</v>
      </c>
      <c r="E1168" s="2">
        <f>VLOOKUP(D1168,'Background data'!B$2:E$5,4,FALSE)</f>
        <v>64.8</v>
      </c>
      <c r="F1168" s="2" t="s">
        <v>11</v>
      </c>
      <c r="G1168" s="10">
        <v>45770</v>
      </c>
      <c r="H1168" s="2" t="s">
        <v>391</v>
      </c>
      <c r="I1168" s="2" t="str">
        <f t="shared" si="28"/>
        <v>Secured</v>
      </c>
      <c r="J1168" s="4">
        <f>IF($I1168="Secured",(E1168*(VLOOKUP(F1168,'Background data'!B$8:D$18,2,FALSE))*(365.25*1*10^-6)),0)</f>
        <v>1.0650689999999999E-2</v>
      </c>
      <c r="K1168" s="4">
        <f>IF($I1168="Secured",(E1168*(VLOOKUP(F1168,'Background data'!B$8:D$18,3,FALSE))*(365.25*1*10^-6)),0)</f>
        <v>0.11834099999999999</v>
      </c>
      <c r="L1168" s="4">
        <f>IF(I1168="Secured",(E1168*(VLOOKUP(F1168,'Background data'!B$8:G$18,4,FALSE))*(365.25*1*10^-6)),0)</f>
        <v>5.3253449999999996E-3</v>
      </c>
      <c r="M1168" s="4">
        <f>IF(I1168="Secured",(E1168*(VLOOKUP(F1168,'Background data'!B$8:H$18,5,FALSE))*(365.25*1*10^-6)),0)</f>
        <v>0.21301379999999995</v>
      </c>
    </row>
    <row r="1169" spans="1:13" x14ac:dyDescent="0.3">
      <c r="A1169" s="2" t="s">
        <v>1700</v>
      </c>
      <c r="B1169" s="2" t="s">
        <v>308</v>
      </c>
      <c r="C1169" s="17">
        <v>45469</v>
      </c>
      <c r="D1169" s="2" t="s">
        <v>5</v>
      </c>
      <c r="E1169" s="2">
        <f>VLOOKUP(D1169,'Background data'!B$2:E$5,4,FALSE)</f>
        <v>64.8</v>
      </c>
      <c r="F1169" s="2" t="s">
        <v>11</v>
      </c>
      <c r="G1169" s="10">
        <v>45770</v>
      </c>
      <c r="H1169" s="2" t="s">
        <v>391</v>
      </c>
      <c r="I1169" s="2" t="str">
        <f t="shared" si="28"/>
        <v>Secured</v>
      </c>
      <c r="J1169" s="4">
        <f>IF($I1169="Secured",(E1169*(VLOOKUP(F1169,'Background data'!B$8:D$18,2,FALSE))*(365.25*1*10^-6)),0)</f>
        <v>1.0650689999999999E-2</v>
      </c>
      <c r="K1169" s="4">
        <f>IF($I1169="Secured",(E1169*(VLOOKUP(F1169,'Background data'!B$8:D$18,3,FALSE))*(365.25*1*10^-6)),0)</f>
        <v>0.11834099999999999</v>
      </c>
      <c r="L1169" s="4">
        <f>IF(I1169="Secured",(E1169*(VLOOKUP(F1169,'Background data'!B$8:G$18,4,FALSE))*(365.25*1*10^-6)),0)</f>
        <v>5.3253449999999996E-3</v>
      </c>
      <c r="M1169" s="4">
        <f>IF(I1169="Secured",(E1169*(VLOOKUP(F1169,'Background data'!B$8:H$18,5,FALSE))*(365.25*1*10^-6)),0)</f>
        <v>0.21301379999999995</v>
      </c>
    </row>
    <row r="1170" spans="1:13" x14ac:dyDescent="0.3">
      <c r="A1170" s="2" t="s">
        <v>1701</v>
      </c>
      <c r="B1170" s="2" t="s">
        <v>309</v>
      </c>
      <c r="C1170" s="17">
        <v>45471</v>
      </c>
      <c r="D1170" s="2" t="s">
        <v>5</v>
      </c>
      <c r="E1170" s="2">
        <f>VLOOKUP(D1170,'Background data'!B$2:E$5,4,FALSE)</f>
        <v>64.8</v>
      </c>
      <c r="F1170" s="2" t="s">
        <v>11</v>
      </c>
      <c r="G1170" s="10">
        <v>45770</v>
      </c>
      <c r="H1170" s="2" t="s">
        <v>391</v>
      </c>
      <c r="I1170" s="2" t="str">
        <f t="shared" si="28"/>
        <v>Secured</v>
      </c>
      <c r="J1170" s="4">
        <f>IF($I1170="Secured",(E1170*(VLOOKUP(F1170,'Background data'!B$8:D$18,2,FALSE))*(365.25*1*10^-6)),0)</f>
        <v>1.0650689999999999E-2</v>
      </c>
      <c r="K1170" s="4">
        <f>IF($I1170="Secured",(E1170*(VLOOKUP(F1170,'Background data'!B$8:D$18,3,FALSE))*(365.25*1*10^-6)),0)</f>
        <v>0.11834099999999999</v>
      </c>
      <c r="L1170" s="4">
        <f>IF(I1170="Secured",(E1170*(VLOOKUP(F1170,'Background data'!B$8:G$18,4,FALSE))*(365.25*1*10^-6)),0)</f>
        <v>5.3253449999999996E-3</v>
      </c>
      <c r="M1170" s="4">
        <f>IF(I1170="Secured",(E1170*(VLOOKUP(F1170,'Background data'!B$8:H$18,5,FALSE))*(365.25*1*10^-6)),0)</f>
        <v>0.21301379999999995</v>
      </c>
    </row>
    <row r="1171" spans="1:13" x14ac:dyDescent="0.3">
      <c r="A1171" s="2" t="s">
        <v>1702</v>
      </c>
      <c r="B1171" s="2" t="s">
        <v>310</v>
      </c>
      <c r="C1171" s="17">
        <v>45462</v>
      </c>
      <c r="D1171" s="2" t="s">
        <v>5</v>
      </c>
      <c r="E1171" s="2">
        <f>VLOOKUP(D1171,'Background data'!B$2:E$5,4,FALSE)</f>
        <v>64.8</v>
      </c>
      <c r="F1171" s="2" t="s">
        <v>11</v>
      </c>
      <c r="G1171" s="10">
        <v>45770</v>
      </c>
      <c r="H1171" s="2" t="s">
        <v>391</v>
      </c>
      <c r="I1171" s="2" t="str">
        <f t="shared" si="28"/>
        <v>Secured</v>
      </c>
      <c r="J1171" s="4">
        <f>IF($I1171="Secured",(E1171*(VLOOKUP(F1171,'Background data'!B$8:D$18,2,FALSE))*(365.25*1*10^-6)),0)</f>
        <v>1.0650689999999999E-2</v>
      </c>
      <c r="K1171" s="4">
        <f>IF($I1171="Secured",(E1171*(VLOOKUP(F1171,'Background data'!B$8:D$18,3,FALSE))*(365.25*1*10^-6)),0)</f>
        <v>0.11834099999999999</v>
      </c>
      <c r="L1171" s="4">
        <f>IF(I1171="Secured",(E1171*(VLOOKUP(F1171,'Background data'!B$8:G$18,4,FALSE))*(365.25*1*10^-6)),0)</f>
        <v>5.3253449999999996E-3</v>
      </c>
      <c r="M1171" s="4">
        <f>IF(I1171="Secured",(E1171*(VLOOKUP(F1171,'Background data'!B$8:H$18,5,FALSE))*(365.25*1*10^-6)),0)</f>
        <v>0.21301379999999995</v>
      </c>
    </row>
    <row r="1172" spans="1:13" x14ac:dyDescent="0.3">
      <c r="A1172" s="2" t="s">
        <v>1703</v>
      </c>
      <c r="B1172" s="2" t="s">
        <v>310</v>
      </c>
      <c r="C1172" s="17">
        <v>45461</v>
      </c>
      <c r="D1172" s="2" t="s">
        <v>5</v>
      </c>
      <c r="E1172" s="2">
        <f>VLOOKUP(D1172,'Background data'!B$2:E$5,4,FALSE)</f>
        <v>64.8</v>
      </c>
      <c r="F1172" s="2" t="s">
        <v>11</v>
      </c>
      <c r="G1172" s="10">
        <v>45770</v>
      </c>
      <c r="H1172" s="2" t="s">
        <v>391</v>
      </c>
      <c r="I1172" s="2" t="str">
        <f t="shared" ref="I1172:I1204" si="29">IF(G1172="","Not secured","Secured")</f>
        <v>Secured</v>
      </c>
      <c r="J1172" s="4">
        <f>IF($I1172="Secured",(E1172*(VLOOKUP(F1172,'Background data'!B$8:D$18,2,FALSE))*(365.25*1*10^-6)),0)</f>
        <v>1.0650689999999999E-2</v>
      </c>
      <c r="K1172" s="4">
        <f>IF($I1172="Secured",(E1172*(VLOOKUP(F1172,'Background data'!B$8:D$18,3,FALSE))*(365.25*1*10^-6)),0)</f>
        <v>0.11834099999999999</v>
      </c>
      <c r="L1172" s="4">
        <f>IF(I1172="Secured",(E1172*(VLOOKUP(F1172,'Background data'!B$8:G$18,4,FALSE))*(365.25*1*10^-6)),0)</f>
        <v>5.3253449999999996E-3</v>
      </c>
      <c r="M1172" s="4">
        <f>IF(I1172="Secured",(E1172*(VLOOKUP(F1172,'Background data'!B$8:H$18,5,FALSE))*(365.25*1*10^-6)),0)</f>
        <v>0.21301379999999995</v>
      </c>
    </row>
    <row r="1173" spans="1:13" x14ac:dyDescent="0.3">
      <c r="A1173" s="2" t="s">
        <v>1704</v>
      </c>
      <c r="B1173" s="2" t="s">
        <v>310</v>
      </c>
      <c r="C1173" s="17">
        <v>45470</v>
      </c>
      <c r="D1173" s="2" t="s">
        <v>5</v>
      </c>
      <c r="E1173" s="2">
        <f>VLOOKUP(D1173,'Background data'!B$2:E$5,4,FALSE)</f>
        <v>64.8</v>
      </c>
      <c r="F1173" s="2" t="s">
        <v>11</v>
      </c>
      <c r="G1173" s="10">
        <v>45770</v>
      </c>
      <c r="H1173" s="2" t="s">
        <v>391</v>
      </c>
      <c r="I1173" s="2" t="str">
        <f t="shared" si="29"/>
        <v>Secured</v>
      </c>
      <c r="J1173" s="4">
        <f>IF($I1173="Secured",(E1173*(VLOOKUP(F1173,'Background data'!B$8:D$18,2,FALSE))*(365.25*1*10^-6)),0)</f>
        <v>1.0650689999999999E-2</v>
      </c>
      <c r="K1173" s="4">
        <f>IF($I1173="Secured",(E1173*(VLOOKUP(F1173,'Background data'!B$8:D$18,3,FALSE))*(365.25*1*10^-6)),0)</f>
        <v>0.11834099999999999</v>
      </c>
      <c r="L1173" s="4">
        <f>IF(I1173="Secured",(E1173*(VLOOKUP(F1173,'Background data'!B$8:G$18,4,FALSE))*(365.25*1*10^-6)),0)</f>
        <v>5.3253449999999996E-3</v>
      </c>
      <c r="M1173" s="4">
        <f>IF(I1173="Secured",(E1173*(VLOOKUP(F1173,'Background data'!B$8:H$18,5,FALSE))*(365.25*1*10^-6)),0)</f>
        <v>0.21301379999999995</v>
      </c>
    </row>
    <row r="1174" spans="1:13" x14ac:dyDescent="0.3">
      <c r="A1174" s="2" t="s">
        <v>1705</v>
      </c>
      <c r="B1174" s="2" t="s">
        <v>310</v>
      </c>
      <c r="C1174" s="17">
        <v>45475</v>
      </c>
      <c r="D1174" s="2" t="s">
        <v>5</v>
      </c>
      <c r="E1174" s="2">
        <f>VLOOKUP(D1174,'Background data'!B$2:E$5,4,FALSE)</f>
        <v>64.8</v>
      </c>
      <c r="F1174" s="2" t="s">
        <v>11</v>
      </c>
      <c r="G1174" s="10">
        <v>45770</v>
      </c>
      <c r="H1174" s="2" t="s">
        <v>391</v>
      </c>
      <c r="I1174" s="2" t="str">
        <f t="shared" si="29"/>
        <v>Secured</v>
      </c>
      <c r="J1174" s="4">
        <f>IF($I1174="Secured",(E1174*(VLOOKUP(F1174,'Background data'!B$8:D$18,2,FALSE))*(365.25*1*10^-6)),0)</f>
        <v>1.0650689999999999E-2</v>
      </c>
      <c r="K1174" s="4">
        <f>IF($I1174="Secured",(E1174*(VLOOKUP(F1174,'Background data'!B$8:D$18,3,FALSE))*(365.25*1*10^-6)),0)</f>
        <v>0.11834099999999999</v>
      </c>
      <c r="L1174" s="4">
        <f>IF(I1174="Secured",(E1174*(VLOOKUP(F1174,'Background data'!B$8:G$18,4,FALSE))*(365.25*1*10^-6)),0)</f>
        <v>5.3253449999999996E-3</v>
      </c>
      <c r="M1174" s="4">
        <f>IF(I1174="Secured",(E1174*(VLOOKUP(F1174,'Background data'!B$8:H$18,5,FALSE))*(365.25*1*10^-6)),0)</f>
        <v>0.21301379999999995</v>
      </c>
    </row>
    <row r="1175" spans="1:13" x14ac:dyDescent="0.3">
      <c r="A1175" s="2" t="s">
        <v>1706</v>
      </c>
      <c r="B1175" s="2" t="s">
        <v>310</v>
      </c>
      <c r="C1175" s="17">
        <v>45467</v>
      </c>
      <c r="D1175" s="2" t="s">
        <v>5</v>
      </c>
      <c r="E1175" s="2">
        <f>VLOOKUP(D1175,'Background data'!B$2:E$5,4,FALSE)</f>
        <v>64.8</v>
      </c>
      <c r="F1175" s="2" t="s">
        <v>11</v>
      </c>
      <c r="G1175" s="10">
        <v>45770</v>
      </c>
      <c r="H1175" s="2" t="s">
        <v>391</v>
      </c>
      <c r="I1175" s="2" t="str">
        <f t="shared" si="29"/>
        <v>Secured</v>
      </c>
      <c r="J1175" s="4">
        <f>IF($I1175="Secured",(E1175*(VLOOKUP(F1175,'Background data'!B$8:D$18,2,FALSE))*(365.25*1*10^-6)),0)</f>
        <v>1.0650689999999999E-2</v>
      </c>
      <c r="K1175" s="4">
        <f>IF($I1175="Secured",(E1175*(VLOOKUP(F1175,'Background data'!B$8:D$18,3,FALSE))*(365.25*1*10^-6)),0)</f>
        <v>0.11834099999999999</v>
      </c>
      <c r="L1175" s="4">
        <f>IF(I1175="Secured",(E1175*(VLOOKUP(F1175,'Background data'!B$8:G$18,4,FALSE))*(365.25*1*10^-6)),0)</f>
        <v>5.3253449999999996E-3</v>
      </c>
      <c r="M1175" s="4">
        <f>IF(I1175="Secured",(E1175*(VLOOKUP(F1175,'Background data'!B$8:H$18,5,FALSE))*(365.25*1*10^-6)),0)</f>
        <v>0.21301379999999995</v>
      </c>
    </row>
    <row r="1176" spans="1:13" x14ac:dyDescent="0.3">
      <c r="A1176" s="2" t="s">
        <v>1707</v>
      </c>
      <c r="B1176" s="2" t="s">
        <v>310</v>
      </c>
      <c r="C1176" s="17">
        <v>45474</v>
      </c>
      <c r="D1176" s="2" t="s">
        <v>5</v>
      </c>
      <c r="E1176" s="2">
        <f>VLOOKUP(D1176,'Background data'!B$2:E$5,4,FALSE)</f>
        <v>64.8</v>
      </c>
      <c r="F1176" s="2" t="s">
        <v>11</v>
      </c>
      <c r="G1176" s="10">
        <v>45770</v>
      </c>
      <c r="H1176" s="2" t="s">
        <v>391</v>
      </c>
      <c r="I1176" s="2" t="str">
        <f t="shared" si="29"/>
        <v>Secured</v>
      </c>
      <c r="J1176" s="4">
        <f>IF($I1176="Secured",(E1176*(VLOOKUP(F1176,'Background data'!B$8:D$18,2,FALSE))*(365.25*1*10^-6)),0)</f>
        <v>1.0650689999999999E-2</v>
      </c>
      <c r="K1176" s="4">
        <f>IF($I1176="Secured",(E1176*(VLOOKUP(F1176,'Background data'!B$8:D$18,3,FALSE))*(365.25*1*10^-6)),0)</f>
        <v>0.11834099999999999</v>
      </c>
      <c r="L1176" s="4">
        <f>IF(I1176="Secured",(E1176*(VLOOKUP(F1176,'Background data'!B$8:G$18,4,FALSE))*(365.25*1*10^-6)),0)</f>
        <v>5.3253449999999996E-3</v>
      </c>
      <c r="M1176" s="4">
        <f>IF(I1176="Secured",(E1176*(VLOOKUP(F1176,'Background data'!B$8:H$18,5,FALSE))*(365.25*1*10^-6)),0)</f>
        <v>0.21301379999999995</v>
      </c>
    </row>
    <row r="1177" spans="1:13" x14ac:dyDescent="0.3">
      <c r="A1177" s="2" t="s">
        <v>1708</v>
      </c>
      <c r="B1177" s="2" t="s">
        <v>311</v>
      </c>
      <c r="C1177" s="17">
        <v>45469</v>
      </c>
      <c r="D1177" s="2" t="s">
        <v>5</v>
      </c>
      <c r="E1177" s="2">
        <f>VLOOKUP(D1177,'Background data'!B$2:E$5,4,FALSE)</f>
        <v>64.8</v>
      </c>
      <c r="F1177" s="2" t="s">
        <v>11</v>
      </c>
      <c r="G1177" s="10">
        <v>45770</v>
      </c>
      <c r="H1177" s="2" t="s">
        <v>391</v>
      </c>
      <c r="I1177" s="2" t="str">
        <f t="shared" si="29"/>
        <v>Secured</v>
      </c>
      <c r="J1177" s="4">
        <f>IF($I1177="Secured",(E1177*(VLOOKUP(F1177,'Background data'!B$8:D$18,2,FALSE))*(365.25*1*10^-6)),0)</f>
        <v>1.0650689999999999E-2</v>
      </c>
      <c r="K1177" s="4">
        <f>IF($I1177="Secured",(E1177*(VLOOKUP(F1177,'Background data'!B$8:D$18,3,FALSE))*(365.25*1*10^-6)),0)</f>
        <v>0.11834099999999999</v>
      </c>
      <c r="L1177" s="4">
        <f>IF(I1177="Secured",(E1177*(VLOOKUP(F1177,'Background data'!B$8:G$18,4,FALSE))*(365.25*1*10^-6)),0)</f>
        <v>5.3253449999999996E-3</v>
      </c>
      <c r="M1177" s="4">
        <f>IF(I1177="Secured",(E1177*(VLOOKUP(F1177,'Background data'!B$8:H$18,5,FALSE))*(365.25*1*10^-6)),0)</f>
        <v>0.21301379999999995</v>
      </c>
    </row>
    <row r="1178" spans="1:13" x14ac:dyDescent="0.3">
      <c r="A1178" s="2" t="s">
        <v>1709</v>
      </c>
      <c r="B1178" s="2" t="s">
        <v>312</v>
      </c>
      <c r="C1178" s="17">
        <v>45471</v>
      </c>
      <c r="D1178" s="2" t="s">
        <v>5</v>
      </c>
      <c r="E1178" s="2">
        <f>VLOOKUP(D1178,'Background data'!B$2:E$5,4,FALSE)</f>
        <v>64.8</v>
      </c>
      <c r="F1178" s="2" t="s">
        <v>11</v>
      </c>
      <c r="G1178" s="10">
        <v>45770</v>
      </c>
      <c r="H1178" s="2" t="s">
        <v>391</v>
      </c>
      <c r="I1178" s="2" t="str">
        <f t="shared" si="29"/>
        <v>Secured</v>
      </c>
      <c r="J1178" s="4">
        <f>IF($I1178="Secured",(E1178*(VLOOKUP(F1178,'Background data'!B$8:D$18,2,FALSE))*(365.25*1*10^-6)),0)</f>
        <v>1.0650689999999999E-2</v>
      </c>
      <c r="K1178" s="4">
        <f>IF($I1178="Secured",(E1178*(VLOOKUP(F1178,'Background data'!B$8:D$18,3,FALSE))*(365.25*1*10^-6)),0)</f>
        <v>0.11834099999999999</v>
      </c>
      <c r="L1178" s="4">
        <f>IF(I1178="Secured",(E1178*(VLOOKUP(F1178,'Background data'!B$8:G$18,4,FALSE))*(365.25*1*10^-6)),0)</f>
        <v>5.3253449999999996E-3</v>
      </c>
      <c r="M1178" s="4">
        <f>IF(I1178="Secured",(E1178*(VLOOKUP(F1178,'Background data'!B$8:H$18,5,FALSE))*(365.25*1*10^-6)),0)</f>
        <v>0.21301379999999995</v>
      </c>
    </row>
    <row r="1179" spans="1:13" x14ac:dyDescent="0.3">
      <c r="A1179" s="2" t="s">
        <v>1710</v>
      </c>
      <c r="B1179" s="2" t="s">
        <v>312</v>
      </c>
      <c r="C1179" s="17">
        <v>45463</v>
      </c>
      <c r="D1179" s="2" t="s">
        <v>5</v>
      </c>
      <c r="E1179" s="2">
        <f>VLOOKUP(D1179,'Background data'!B$2:E$5,4,FALSE)</f>
        <v>64.8</v>
      </c>
      <c r="F1179" s="2" t="s">
        <v>11</v>
      </c>
      <c r="G1179" s="10">
        <v>45770</v>
      </c>
      <c r="H1179" s="2" t="s">
        <v>391</v>
      </c>
      <c r="I1179" s="2" t="str">
        <f t="shared" si="29"/>
        <v>Secured</v>
      </c>
      <c r="J1179" s="4">
        <f>IF($I1179="Secured",(E1179*(VLOOKUP(F1179,'Background data'!B$8:D$18,2,FALSE))*(365.25*1*10^-6)),0)</f>
        <v>1.0650689999999999E-2</v>
      </c>
      <c r="K1179" s="4">
        <f>IF($I1179="Secured",(E1179*(VLOOKUP(F1179,'Background data'!B$8:D$18,3,FALSE))*(365.25*1*10^-6)),0)</f>
        <v>0.11834099999999999</v>
      </c>
      <c r="L1179" s="4">
        <f>IF(I1179="Secured",(E1179*(VLOOKUP(F1179,'Background data'!B$8:G$18,4,FALSE))*(365.25*1*10^-6)),0)</f>
        <v>5.3253449999999996E-3</v>
      </c>
      <c r="M1179" s="4">
        <f>IF(I1179="Secured",(E1179*(VLOOKUP(F1179,'Background data'!B$8:H$18,5,FALSE))*(365.25*1*10^-6)),0)</f>
        <v>0.21301379999999995</v>
      </c>
    </row>
    <row r="1180" spans="1:13" x14ac:dyDescent="0.3">
      <c r="A1180" s="2" t="s">
        <v>1711</v>
      </c>
      <c r="B1180" s="2" t="s">
        <v>312</v>
      </c>
      <c r="C1180" s="17">
        <v>45464</v>
      </c>
      <c r="D1180" s="2" t="s">
        <v>5</v>
      </c>
      <c r="E1180" s="2">
        <f>VLOOKUP(D1180,'Background data'!B$2:E$5,4,FALSE)</f>
        <v>64.8</v>
      </c>
      <c r="F1180" s="2" t="s">
        <v>11</v>
      </c>
      <c r="G1180" s="10">
        <v>45770</v>
      </c>
      <c r="H1180" s="2" t="s">
        <v>391</v>
      </c>
      <c r="I1180" s="2" t="str">
        <f t="shared" si="29"/>
        <v>Secured</v>
      </c>
      <c r="J1180" s="4">
        <f>IF($I1180="Secured",(E1180*(VLOOKUP(F1180,'Background data'!B$8:D$18,2,FALSE))*(365.25*1*10^-6)),0)</f>
        <v>1.0650689999999999E-2</v>
      </c>
      <c r="K1180" s="4">
        <f>IF($I1180="Secured",(E1180*(VLOOKUP(F1180,'Background data'!B$8:D$18,3,FALSE))*(365.25*1*10^-6)),0)</f>
        <v>0.11834099999999999</v>
      </c>
      <c r="L1180" s="4">
        <f>IF(I1180="Secured",(E1180*(VLOOKUP(F1180,'Background data'!B$8:G$18,4,FALSE))*(365.25*1*10^-6)),0)</f>
        <v>5.3253449999999996E-3</v>
      </c>
      <c r="M1180" s="4">
        <f>IF(I1180="Secured",(E1180*(VLOOKUP(F1180,'Background data'!B$8:H$18,5,FALSE))*(365.25*1*10^-6)),0)</f>
        <v>0.21301379999999995</v>
      </c>
    </row>
    <row r="1181" spans="1:13" x14ac:dyDescent="0.3">
      <c r="A1181" s="2" t="s">
        <v>1712</v>
      </c>
      <c r="B1181" s="2" t="s">
        <v>312</v>
      </c>
      <c r="C1181" s="17">
        <v>45470</v>
      </c>
      <c r="D1181" s="2" t="s">
        <v>5</v>
      </c>
      <c r="E1181" s="2">
        <f>VLOOKUP(D1181,'Background data'!B$2:E$5,4,FALSE)</f>
        <v>64.8</v>
      </c>
      <c r="F1181" s="2" t="s">
        <v>11</v>
      </c>
      <c r="G1181" s="10">
        <v>45770</v>
      </c>
      <c r="H1181" s="2" t="s">
        <v>391</v>
      </c>
      <c r="I1181" s="2" t="str">
        <f t="shared" si="29"/>
        <v>Secured</v>
      </c>
      <c r="J1181" s="4">
        <f>IF($I1181="Secured",(E1181*(VLOOKUP(F1181,'Background data'!B$8:D$18,2,FALSE))*(365.25*1*10^-6)),0)</f>
        <v>1.0650689999999999E-2</v>
      </c>
      <c r="K1181" s="4">
        <f>IF($I1181="Secured",(E1181*(VLOOKUP(F1181,'Background data'!B$8:D$18,3,FALSE))*(365.25*1*10^-6)),0)</f>
        <v>0.11834099999999999</v>
      </c>
      <c r="L1181" s="4">
        <f>IF(I1181="Secured",(E1181*(VLOOKUP(F1181,'Background data'!B$8:G$18,4,FALSE))*(365.25*1*10^-6)),0)</f>
        <v>5.3253449999999996E-3</v>
      </c>
      <c r="M1181" s="4">
        <f>IF(I1181="Secured",(E1181*(VLOOKUP(F1181,'Background data'!B$8:H$18,5,FALSE))*(365.25*1*10^-6)),0)</f>
        <v>0.21301379999999995</v>
      </c>
    </row>
    <row r="1182" spans="1:13" x14ac:dyDescent="0.3">
      <c r="A1182" s="2" t="s">
        <v>1713</v>
      </c>
      <c r="B1182" s="2" t="s">
        <v>313</v>
      </c>
      <c r="C1182" s="17">
        <v>45476</v>
      </c>
      <c r="D1182" s="2" t="s">
        <v>4</v>
      </c>
      <c r="E1182" s="2">
        <f>VLOOKUP(D1182,'Background data'!B$2:E$5,4,FALSE)</f>
        <v>47.25</v>
      </c>
      <c r="F1182" s="2" t="s">
        <v>11</v>
      </c>
      <c r="G1182" s="10">
        <v>45770</v>
      </c>
      <c r="H1182" s="2" t="s">
        <v>392</v>
      </c>
      <c r="I1182" s="2" t="str">
        <f t="shared" si="29"/>
        <v>Secured</v>
      </c>
      <c r="J1182" s="4">
        <f>IF($I1182="Secured",(E1182*(VLOOKUP(F1182,'Background data'!B$8:D$18,2,FALSE))*(365.25*1*10^-6)),0)</f>
        <v>7.7661281249999988E-3</v>
      </c>
      <c r="K1182" s="4">
        <f>IF($I1182="Secured",(E1182*(VLOOKUP(F1182,'Background data'!B$8:D$18,3,FALSE))*(365.25*1*10^-6)),0)</f>
        <v>8.6290312499999994E-2</v>
      </c>
      <c r="L1182" s="4">
        <f>IF(I1182="Secured",(E1182*(VLOOKUP(F1182,'Background data'!B$8:G$18,4,FALSE))*(365.25*1*10^-6)),0)</f>
        <v>3.8830640624999994E-3</v>
      </c>
      <c r="M1182" s="4">
        <f>IF(I1182="Secured",(E1182*(VLOOKUP(F1182,'Background data'!B$8:H$18,5,FALSE))*(365.25*1*10^-6)),0)</f>
        <v>0.15532256249999998</v>
      </c>
    </row>
    <row r="1183" spans="1:13" x14ac:dyDescent="0.3">
      <c r="A1183" s="2" t="s">
        <v>1714</v>
      </c>
      <c r="B1183" s="2" t="s">
        <v>314</v>
      </c>
      <c r="C1183" s="17">
        <v>45464</v>
      </c>
      <c r="D1183" s="2" t="s">
        <v>5</v>
      </c>
      <c r="E1183" s="2">
        <f>VLOOKUP(D1183,'Background data'!B$2:E$5,4,FALSE)</f>
        <v>64.8</v>
      </c>
      <c r="F1183" s="2" t="s">
        <v>11</v>
      </c>
      <c r="G1183" s="10">
        <v>45770</v>
      </c>
      <c r="H1183" s="2" t="s">
        <v>391</v>
      </c>
      <c r="I1183" s="2" t="str">
        <f t="shared" si="29"/>
        <v>Secured</v>
      </c>
      <c r="J1183" s="4">
        <f>IF($I1183="Secured",(E1183*(VLOOKUP(F1183,'Background data'!B$8:D$18,2,FALSE))*(365.25*1*10^-6)),0)</f>
        <v>1.0650689999999999E-2</v>
      </c>
      <c r="K1183" s="4">
        <f>IF($I1183="Secured",(E1183*(VLOOKUP(F1183,'Background data'!B$8:D$18,3,FALSE))*(365.25*1*10^-6)),0)</f>
        <v>0.11834099999999999</v>
      </c>
      <c r="L1183" s="4">
        <f>IF(I1183="Secured",(E1183*(VLOOKUP(F1183,'Background data'!B$8:G$18,4,FALSE))*(365.25*1*10^-6)),0)</f>
        <v>5.3253449999999996E-3</v>
      </c>
      <c r="M1183" s="4">
        <f>IF(I1183="Secured",(E1183*(VLOOKUP(F1183,'Background data'!B$8:H$18,5,FALSE))*(365.25*1*10^-6)),0)</f>
        <v>0.21301379999999995</v>
      </c>
    </row>
    <row r="1184" spans="1:13" x14ac:dyDescent="0.3">
      <c r="A1184" s="2" t="s">
        <v>1715</v>
      </c>
      <c r="B1184" s="2" t="s">
        <v>314</v>
      </c>
      <c r="C1184" s="17">
        <v>45467</v>
      </c>
      <c r="D1184" s="2" t="s">
        <v>5</v>
      </c>
      <c r="E1184" s="2">
        <f>VLOOKUP(D1184,'Background data'!B$2:E$5,4,FALSE)</f>
        <v>64.8</v>
      </c>
      <c r="F1184" s="2" t="s">
        <v>11</v>
      </c>
      <c r="G1184" s="10">
        <v>45770</v>
      </c>
      <c r="H1184" s="2" t="s">
        <v>391</v>
      </c>
      <c r="I1184" s="2" t="str">
        <f t="shared" si="29"/>
        <v>Secured</v>
      </c>
      <c r="J1184" s="4">
        <f>IF($I1184="Secured",(E1184*(VLOOKUP(F1184,'Background data'!B$8:D$18,2,FALSE))*(365.25*1*10^-6)),0)</f>
        <v>1.0650689999999999E-2</v>
      </c>
      <c r="K1184" s="4">
        <f>IF($I1184="Secured",(E1184*(VLOOKUP(F1184,'Background data'!B$8:D$18,3,FALSE))*(365.25*1*10^-6)),0)</f>
        <v>0.11834099999999999</v>
      </c>
      <c r="L1184" s="4">
        <f>IF(I1184="Secured",(E1184*(VLOOKUP(F1184,'Background data'!B$8:G$18,4,FALSE))*(365.25*1*10^-6)),0)</f>
        <v>5.3253449999999996E-3</v>
      </c>
      <c r="M1184" s="4">
        <f>IF(I1184="Secured",(E1184*(VLOOKUP(F1184,'Background data'!B$8:H$18,5,FALSE))*(365.25*1*10^-6)),0)</f>
        <v>0.21301379999999995</v>
      </c>
    </row>
    <row r="1185" spans="1:13" x14ac:dyDescent="0.3">
      <c r="A1185" s="2" t="s">
        <v>1716</v>
      </c>
      <c r="B1185" s="2" t="s">
        <v>315</v>
      </c>
      <c r="C1185" s="17">
        <v>45475</v>
      </c>
      <c r="D1185" s="2" t="s">
        <v>5</v>
      </c>
      <c r="E1185" s="2">
        <f>VLOOKUP(D1185,'Background data'!B$2:E$5,4,FALSE)</f>
        <v>64.8</v>
      </c>
      <c r="F1185" s="2" t="s">
        <v>11</v>
      </c>
      <c r="G1185" s="10">
        <v>45770</v>
      </c>
      <c r="H1185" s="2" t="s">
        <v>391</v>
      </c>
      <c r="I1185" s="2" t="str">
        <f t="shared" si="29"/>
        <v>Secured</v>
      </c>
      <c r="J1185" s="4">
        <f>IF($I1185="Secured",(E1185*(VLOOKUP(F1185,'Background data'!B$8:D$18,2,FALSE))*(365.25*1*10^-6)),0)</f>
        <v>1.0650689999999999E-2</v>
      </c>
      <c r="K1185" s="4">
        <f>IF($I1185="Secured",(E1185*(VLOOKUP(F1185,'Background data'!B$8:D$18,3,FALSE))*(365.25*1*10^-6)),0)</f>
        <v>0.11834099999999999</v>
      </c>
      <c r="L1185" s="4">
        <f>IF(I1185="Secured",(E1185*(VLOOKUP(F1185,'Background data'!B$8:G$18,4,FALSE))*(365.25*1*10^-6)),0)</f>
        <v>5.3253449999999996E-3</v>
      </c>
      <c r="M1185" s="4">
        <f>IF(I1185="Secured",(E1185*(VLOOKUP(F1185,'Background data'!B$8:H$18,5,FALSE))*(365.25*1*10^-6)),0)</f>
        <v>0.21301379999999995</v>
      </c>
    </row>
    <row r="1186" spans="1:13" x14ac:dyDescent="0.3">
      <c r="A1186" s="2" t="s">
        <v>1717</v>
      </c>
      <c r="B1186" s="2" t="s">
        <v>315</v>
      </c>
      <c r="C1186" s="17">
        <v>45469</v>
      </c>
      <c r="D1186" s="2" t="s">
        <v>5</v>
      </c>
      <c r="E1186" s="2">
        <f>VLOOKUP(D1186,'Background data'!B$2:E$5,4,FALSE)</f>
        <v>64.8</v>
      </c>
      <c r="F1186" s="2" t="s">
        <v>11</v>
      </c>
      <c r="G1186" s="10">
        <v>45770</v>
      </c>
      <c r="H1186" s="2" t="s">
        <v>391</v>
      </c>
      <c r="I1186" s="2" t="str">
        <f t="shared" si="29"/>
        <v>Secured</v>
      </c>
      <c r="J1186" s="4">
        <f>IF($I1186="Secured",(E1186*(VLOOKUP(F1186,'Background data'!B$8:D$18,2,FALSE))*(365.25*1*10^-6)),0)</f>
        <v>1.0650689999999999E-2</v>
      </c>
      <c r="K1186" s="4">
        <f>IF($I1186="Secured",(E1186*(VLOOKUP(F1186,'Background data'!B$8:D$18,3,FALSE))*(365.25*1*10^-6)),0)</f>
        <v>0.11834099999999999</v>
      </c>
      <c r="L1186" s="4">
        <f>IF(I1186="Secured",(E1186*(VLOOKUP(F1186,'Background data'!B$8:G$18,4,FALSE))*(365.25*1*10^-6)),0)</f>
        <v>5.3253449999999996E-3</v>
      </c>
      <c r="M1186" s="4">
        <f>IF(I1186="Secured",(E1186*(VLOOKUP(F1186,'Background data'!B$8:H$18,5,FALSE))*(365.25*1*10^-6)),0)</f>
        <v>0.21301379999999995</v>
      </c>
    </row>
    <row r="1187" spans="1:13" x14ac:dyDescent="0.3">
      <c r="A1187" s="2" t="s">
        <v>1718</v>
      </c>
      <c r="B1187" s="2" t="s">
        <v>315</v>
      </c>
      <c r="C1187" s="17">
        <v>45469</v>
      </c>
      <c r="D1187" s="2" t="s">
        <v>5</v>
      </c>
      <c r="E1187" s="2">
        <f>VLOOKUP(D1187,'Background data'!B$2:E$5,4,FALSE)</f>
        <v>64.8</v>
      </c>
      <c r="F1187" s="2" t="s">
        <v>11</v>
      </c>
      <c r="G1187" s="10">
        <v>45770</v>
      </c>
      <c r="H1187" s="2" t="s">
        <v>391</v>
      </c>
      <c r="I1187" s="2" t="str">
        <f t="shared" si="29"/>
        <v>Secured</v>
      </c>
      <c r="J1187" s="4">
        <f>IF($I1187="Secured",(E1187*(VLOOKUP(F1187,'Background data'!B$8:D$18,2,FALSE))*(365.25*1*10^-6)),0)</f>
        <v>1.0650689999999999E-2</v>
      </c>
      <c r="K1187" s="4">
        <f>IF($I1187="Secured",(E1187*(VLOOKUP(F1187,'Background data'!B$8:D$18,3,FALSE))*(365.25*1*10^-6)),0)</f>
        <v>0.11834099999999999</v>
      </c>
      <c r="L1187" s="4">
        <f>IF(I1187="Secured",(E1187*(VLOOKUP(F1187,'Background data'!B$8:G$18,4,FALSE))*(365.25*1*10^-6)),0)</f>
        <v>5.3253449999999996E-3</v>
      </c>
      <c r="M1187" s="4">
        <f>IF(I1187="Secured",(E1187*(VLOOKUP(F1187,'Background data'!B$8:H$18,5,FALSE))*(365.25*1*10^-6)),0)</f>
        <v>0.21301379999999995</v>
      </c>
    </row>
    <row r="1188" spans="1:13" x14ac:dyDescent="0.3">
      <c r="A1188" s="2" t="s">
        <v>1719</v>
      </c>
      <c r="B1188" s="2" t="s">
        <v>315</v>
      </c>
      <c r="C1188" s="17">
        <v>45462</v>
      </c>
      <c r="D1188" s="2" t="s">
        <v>5</v>
      </c>
      <c r="E1188" s="2">
        <f>VLOOKUP(D1188,'Background data'!B$2:E$5,4,FALSE)</f>
        <v>64.8</v>
      </c>
      <c r="F1188" s="2" t="s">
        <v>11</v>
      </c>
      <c r="G1188" s="10">
        <v>45770</v>
      </c>
      <c r="H1188" s="2" t="s">
        <v>391</v>
      </c>
      <c r="I1188" s="2" t="str">
        <f t="shared" si="29"/>
        <v>Secured</v>
      </c>
      <c r="J1188" s="4">
        <f>IF($I1188="Secured",(E1188*(VLOOKUP(F1188,'Background data'!B$8:D$18,2,FALSE))*(365.25*1*10^-6)),0)</f>
        <v>1.0650689999999999E-2</v>
      </c>
      <c r="K1188" s="4">
        <f>IF($I1188="Secured",(E1188*(VLOOKUP(F1188,'Background data'!B$8:D$18,3,FALSE))*(365.25*1*10^-6)),0)</f>
        <v>0.11834099999999999</v>
      </c>
      <c r="L1188" s="4">
        <f>IF(I1188="Secured",(E1188*(VLOOKUP(F1188,'Background data'!B$8:G$18,4,FALSE))*(365.25*1*10^-6)),0)</f>
        <v>5.3253449999999996E-3</v>
      </c>
      <c r="M1188" s="4">
        <f>IF(I1188="Secured",(E1188*(VLOOKUP(F1188,'Background data'!B$8:H$18,5,FALSE))*(365.25*1*10^-6)),0)</f>
        <v>0.21301379999999995</v>
      </c>
    </row>
    <row r="1189" spans="1:13" x14ac:dyDescent="0.3">
      <c r="A1189" s="2" t="s">
        <v>1720</v>
      </c>
      <c r="B1189" s="2" t="s">
        <v>315</v>
      </c>
      <c r="C1189" s="17">
        <v>45471</v>
      </c>
      <c r="D1189" s="2" t="s">
        <v>5</v>
      </c>
      <c r="E1189" s="2">
        <f>VLOOKUP(D1189,'Background data'!B$2:E$5,4,FALSE)</f>
        <v>64.8</v>
      </c>
      <c r="F1189" s="2" t="s">
        <v>11</v>
      </c>
      <c r="G1189" s="10">
        <v>45770</v>
      </c>
      <c r="H1189" s="2" t="s">
        <v>391</v>
      </c>
      <c r="I1189" s="2" t="str">
        <f t="shared" si="29"/>
        <v>Secured</v>
      </c>
      <c r="J1189" s="4">
        <f>IF($I1189="Secured",(E1189*(VLOOKUP(F1189,'Background data'!B$8:D$18,2,FALSE))*(365.25*1*10^-6)),0)</f>
        <v>1.0650689999999999E-2</v>
      </c>
      <c r="K1189" s="4">
        <f>IF($I1189="Secured",(E1189*(VLOOKUP(F1189,'Background data'!B$8:D$18,3,FALSE))*(365.25*1*10^-6)),0)</f>
        <v>0.11834099999999999</v>
      </c>
      <c r="L1189" s="4">
        <f>IF(I1189="Secured",(E1189*(VLOOKUP(F1189,'Background data'!B$8:G$18,4,FALSE))*(365.25*1*10^-6)),0)</f>
        <v>5.3253449999999996E-3</v>
      </c>
      <c r="M1189" s="4">
        <f>IF(I1189="Secured",(E1189*(VLOOKUP(F1189,'Background data'!B$8:H$18,5,FALSE))*(365.25*1*10^-6)),0)</f>
        <v>0.21301379999999995</v>
      </c>
    </row>
    <row r="1190" spans="1:13" x14ac:dyDescent="0.3">
      <c r="A1190" s="2" t="s">
        <v>1721</v>
      </c>
      <c r="B1190" s="2" t="s">
        <v>315</v>
      </c>
      <c r="C1190" s="17">
        <v>45489</v>
      </c>
      <c r="D1190" s="2" t="s">
        <v>5</v>
      </c>
      <c r="E1190" s="2">
        <f>VLOOKUP(D1190,'Background data'!B$2:E$5,4,FALSE)</f>
        <v>64.8</v>
      </c>
      <c r="F1190" s="2" t="s">
        <v>11</v>
      </c>
      <c r="G1190" s="10">
        <v>45770</v>
      </c>
      <c r="H1190" s="2" t="s">
        <v>391</v>
      </c>
      <c r="I1190" s="2" t="str">
        <f t="shared" si="29"/>
        <v>Secured</v>
      </c>
      <c r="J1190" s="4">
        <f>IF($I1190="Secured",(E1190*(VLOOKUP(F1190,'Background data'!B$8:D$18,2,FALSE))*(365.25*1*10^-6)),0)</f>
        <v>1.0650689999999999E-2</v>
      </c>
      <c r="K1190" s="4">
        <f>IF($I1190="Secured",(E1190*(VLOOKUP(F1190,'Background data'!B$8:D$18,3,FALSE))*(365.25*1*10^-6)),0)</f>
        <v>0.11834099999999999</v>
      </c>
      <c r="L1190" s="4">
        <f>IF(I1190="Secured",(E1190*(VLOOKUP(F1190,'Background data'!B$8:G$18,4,FALSE))*(365.25*1*10^-6)),0)</f>
        <v>5.3253449999999996E-3</v>
      </c>
      <c r="M1190" s="4">
        <f>IF(I1190="Secured",(E1190*(VLOOKUP(F1190,'Background data'!B$8:H$18,5,FALSE))*(365.25*1*10^-6)),0)</f>
        <v>0.21301379999999995</v>
      </c>
    </row>
    <row r="1191" spans="1:13" x14ac:dyDescent="0.3">
      <c r="A1191" s="2" t="s">
        <v>1722</v>
      </c>
      <c r="B1191" s="2" t="s">
        <v>315</v>
      </c>
      <c r="C1191" s="17">
        <v>45468</v>
      </c>
      <c r="D1191" s="2" t="s">
        <v>5</v>
      </c>
      <c r="E1191" s="2">
        <f>VLOOKUP(D1191,'Background data'!B$2:E$5,4,FALSE)</f>
        <v>64.8</v>
      </c>
      <c r="F1191" s="2" t="s">
        <v>11</v>
      </c>
      <c r="G1191" s="10">
        <v>45770</v>
      </c>
      <c r="H1191" s="2" t="s">
        <v>391</v>
      </c>
      <c r="I1191" s="2" t="str">
        <f t="shared" si="29"/>
        <v>Secured</v>
      </c>
      <c r="J1191" s="4">
        <f>IF($I1191="Secured",(E1191*(VLOOKUP(F1191,'Background data'!B$8:D$18,2,FALSE))*(365.25*1*10^-6)),0)</f>
        <v>1.0650689999999999E-2</v>
      </c>
      <c r="K1191" s="4">
        <f>IF($I1191="Secured",(E1191*(VLOOKUP(F1191,'Background data'!B$8:D$18,3,FALSE))*(365.25*1*10^-6)),0)</f>
        <v>0.11834099999999999</v>
      </c>
      <c r="L1191" s="4">
        <f>IF(I1191="Secured",(E1191*(VLOOKUP(F1191,'Background data'!B$8:G$18,4,FALSE))*(365.25*1*10^-6)),0)</f>
        <v>5.3253449999999996E-3</v>
      </c>
      <c r="M1191" s="4">
        <f>IF(I1191="Secured",(E1191*(VLOOKUP(F1191,'Background data'!B$8:H$18,5,FALSE))*(365.25*1*10^-6)),0)</f>
        <v>0.21301379999999995</v>
      </c>
    </row>
    <row r="1192" spans="1:13" x14ac:dyDescent="0.3">
      <c r="A1192" s="2" t="s">
        <v>1723</v>
      </c>
      <c r="B1192" s="2" t="s">
        <v>315</v>
      </c>
      <c r="C1192" s="17">
        <v>45469</v>
      </c>
      <c r="D1192" s="2" t="s">
        <v>5</v>
      </c>
      <c r="E1192" s="2">
        <f>VLOOKUP(D1192,'Background data'!B$2:E$5,4,FALSE)</f>
        <v>64.8</v>
      </c>
      <c r="F1192" s="2" t="s">
        <v>11</v>
      </c>
      <c r="G1192" s="10">
        <v>45770</v>
      </c>
      <c r="H1192" s="2" t="s">
        <v>391</v>
      </c>
      <c r="I1192" s="2" t="str">
        <f t="shared" si="29"/>
        <v>Secured</v>
      </c>
      <c r="J1192" s="4">
        <f>IF($I1192="Secured",(E1192*(VLOOKUP(F1192,'Background data'!B$8:D$18,2,FALSE))*(365.25*1*10^-6)),0)</f>
        <v>1.0650689999999999E-2</v>
      </c>
      <c r="K1192" s="4">
        <f>IF($I1192="Secured",(E1192*(VLOOKUP(F1192,'Background data'!B$8:D$18,3,FALSE))*(365.25*1*10^-6)),0)</f>
        <v>0.11834099999999999</v>
      </c>
      <c r="L1192" s="4">
        <f>IF(I1192="Secured",(E1192*(VLOOKUP(F1192,'Background data'!B$8:G$18,4,FALSE))*(365.25*1*10^-6)),0)</f>
        <v>5.3253449999999996E-3</v>
      </c>
      <c r="M1192" s="4">
        <f>IF(I1192="Secured",(E1192*(VLOOKUP(F1192,'Background data'!B$8:H$18,5,FALSE))*(365.25*1*10^-6)),0)</f>
        <v>0.21301379999999995</v>
      </c>
    </row>
    <row r="1193" spans="1:13" x14ac:dyDescent="0.3">
      <c r="A1193" s="2" t="s">
        <v>1724</v>
      </c>
      <c r="B1193" s="2" t="s">
        <v>315</v>
      </c>
      <c r="C1193" s="17">
        <v>45481</v>
      </c>
      <c r="D1193" s="2" t="s">
        <v>4</v>
      </c>
      <c r="E1193" s="2">
        <f>VLOOKUP(D1193,'Background data'!B$2:E$5,4,FALSE)</f>
        <v>47.25</v>
      </c>
      <c r="F1193" s="2" t="s">
        <v>11</v>
      </c>
      <c r="G1193" s="10">
        <v>45770</v>
      </c>
      <c r="H1193" s="2" t="s">
        <v>392</v>
      </c>
      <c r="I1193" s="2" t="str">
        <f t="shared" si="29"/>
        <v>Secured</v>
      </c>
      <c r="J1193" s="4">
        <f>IF($I1193="Secured",(E1193*(VLOOKUP(F1193,'Background data'!B$8:D$18,2,FALSE))*(365.25*1*10^-6)),0)</f>
        <v>7.7661281249999988E-3</v>
      </c>
      <c r="K1193" s="4">
        <f>IF($I1193="Secured",(E1193*(VLOOKUP(F1193,'Background data'!B$8:D$18,3,FALSE))*(365.25*1*10^-6)),0)</f>
        <v>8.6290312499999994E-2</v>
      </c>
      <c r="L1193" s="4">
        <f>IF(I1193="Secured",(E1193*(VLOOKUP(F1193,'Background data'!B$8:G$18,4,FALSE))*(365.25*1*10^-6)),0)</f>
        <v>3.8830640624999994E-3</v>
      </c>
      <c r="M1193" s="4">
        <f>IF(I1193="Secured",(E1193*(VLOOKUP(F1193,'Background data'!B$8:H$18,5,FALSE))*(365.25*1*10^-6)),0)</f>
        <v>0.15532256249999998</v>
      </c>
    </row>
    <row r="1194" spans="1:13" x14ac:dyDescent="0.3">
      <c r="A1194" s="2" t="s">
        <v>1725</v>
      </c>
      <c r="B1194" s="2" t="s">
        <v>315</v>
      </c>
      <c r="C1194" s="17">
        <v>45470</v>
      </c>
      <c r="D1194" s="2" t="s">
        <v>4</v>
      </c>
      <c r="E1194" s="2">
        <f>VLOOKUP(D1194,'Background data'!B$2:E$5,4,FALSE)</f>
        <v>47.25</v>
      </c>
      <c r="F1194" s="2" t="s">
        <v>11</v>
      </c>
      <c r="G1194" s="10">
        <v>45770</v>
      </c>
      <c r="H1194" s="2" t="s">
        <v>392</v>
      </c>
      <c r="I1194" s="2" t="str">
        <f t="shared" si="29"/>
        <v>Secured</v>
      </c>
      <c r="J1194" s="4">
        <f>IF($I1194="Secured",(E1194*(VLOOKUP(F1194,'Background data'!B$8:D$18,2,FALSE))*(365.25*1*10^-6)),0)</f>
        <v>7.7661281249999988E-3</v>
      </c>
      <c r="K1194" s="4">
        <f>IF($I1194="Secured",(E1194*(VLOOKUP(F1194,'Background data'!B$8:D$18,3,FALSE))*(365.25*1*10^-6)),0)</f>
        <v>8.6290312499999994E-2</v>
      </c>
      <c r="L1194" s="4">
        <f>IF(I1194="Secured",(E1194*(VLOOKUP(F1194,'Background data'!B$8:G$18,4,FALSE))*(365.25*1*10^-6)),0)</f>
        <v>3.8830640624999994E-3</v>
      </c>
      <c r="M1194" s="4">
        <f>IF(I1194="Secured",(E1194*(VLOOKUP(F1194,'Background data'!B$8:H$18,5,FALSE))*(365.25*1*10^-6)),0)</f>
        <v>0.15532256249999998</v>
      </c>
    </row>
    <row r="1195" spans="1:13" x14ac:dyDescent="0.3">
      <c r="A1195" s="2" t="s">
        <v>1726</v>
      </c>
      <c r="B1195" s="2" t="s">
        <v>316</v>
      </c>
      <c r="C1195" s="17">
        <v>45468</v>
      </c>
      <c r="D1195" s="2" t="s">
        <v>4</v>
      </c>
      <c r="E1195" s="2">
        <f>VLOOKUP(D1195,'Background data'!B$2:E$5,4,FALSE)</f>
        <v>47.25</v>
      </c>
      <c r="F1195" s="2" t="s">
        <v>11</v>
      </c>
      <c r="G1195" s="10">
        <v>45770</v>
      </c>
      <c r="H1195" s="2" t="s">
        <v>392</v>
      </c>
      <c r="I1195" s="2" t="str">
        <f t="shared" si="29"/>
        <v>Secured</v>
      </c>
      <c r="J1195" s="4">
        <f>IF($I1195="Secured",(E1195*(VLOOKUP(F1195,'Background data'!B$8:D$18,2,FALSE))*(365.25*1*10^-6)),0)</f>
        <v>7.7661281249999988E-3</v>
      </c>
      <c r="K1195" s="4">
        <f>IF($I1195="Secured",(E1195*(VLOOKUP(F1195,'Background data'!B$8:D$18,3,FALSE))*(365.25*1*10^-6)),0)</f>
        <v>8.6290312499999994E-2</v>
      </c>
      <c r="L1195" s="4">
        <f>IF(I1195="Secured",(E1195*(VLOOKUP(F1195,'Background data'!B$8:G$18,4,FALSE))*(365.25*1*10^-6)),0)</f>
        <v>3.8830640624999994E-3</v>
      </c>
      <c r="M1195" s="4">
        <f>IF(I1195="Secured",(E1195*(VLOOKUP(F1195,'Background data'!B$8:H$18,5,FALSE))*(365.25*1*10^-6)),0)</f>
        <v>0.15532256249999998</v>
      </c>
    </row>
    <row r="1196" spans="1:13" x14ac:dyDescent="0.3">
      <c r="A1196" s="2" t="s">
        <v>1727</v>
      </c>
      <c r="B1196" s="2" t="s">
        <v>316</v>
      </c>
      <c r="C1196" s="17">
        <v>45474</v>
      </c>
      <c r="D1196" s="2" t="s">
        <v>5</v>
      </c>
      <c r="E1196" s="2">
        <f>VLOOKUP(D1196,'Background data'!B$2:E$5,4,FALSE)</f>
        <v>64.8</v>
      </c>
      <c r="F1196" s="2" t="s">
        <v>11</v>
      </c>
      <c r="G1196" s="10">
        <v>45770</v>
      </c>
      <c r="H1196" s="2" t="s">
        <v>391</v>
      </c>
      <c r="I1196" s="2" t="str">
        <f t="shared" si="29"/>
        <v>Secured</v>
      </c>
      <c r="J1196" s="4">
        <f>IF($I1196="Secured",(E1196*(VLOOKUP(F1196,'Background data'!B$8:D$18,2,FALSE))*(365.25*1*10^-6)),0)</f>
        <v>1.0650689999999999E-2</v>
      </c>
      <c r="K1196" s="4">
        <f>IF($I1196="Secured",(E1196*(VLOOKUP(F1196,'Background data'!B$8:D$18,3,FALSE))*(365.25*1*10^-6)),0)</f>
        <v>0.11834099999999999</v>
      </c>
      <c r="L1196" s="4">
        <f>IF(I1196="Secured",(E1196*(VLOOKUP(F1196,'Background data'!B$8:G$18,4,FALSE))*(365.25*1*10^-6)),0)</f>
        <v>5.3253449999999996E-3</v>
      </c>
      <c r="M1196" s="4">
        <f>IF(I1196="Secured",(E1196*(VLOOKUP(F1196,'Background data'!B$8:H$18,5,FALSE))*(365.25*1*10^-6)),0)</f>
        <v>0.21301379999999995</v>
      </c>
    </row>
    <row r="1197" spans="1:13" x14ac:dyDescent="0.3">
      <c r="A1197" s="2" t="s">
        <v>1728</v>
      </c>
      <c r="B1197" s="2" t="s">
        <v>317</v>
      </c>
      <c r="C1197" s="17">
        <v>45464</v>
      </c>
      <c r="D1197" s="2" t="s">
        <v>5</v>
      </c>
      <c r="E1197" s="2">
        <f>VLOOKUP(D1197,'Background data'!B$2:E$5,4,FALSE)</f>
        <v>64.8</v>
      </c>
      <c r="F1197" s="2" t="s">
        <v>11</v>
      </c>
      <c r="G1197" s="10">
        <v>45770</v>
      </c>
      <c r="H1197" s="2" t="s">
        <v>391</v>
      </c>
      <c r="I1197" s="2" t="str">
        <f t="shared" si="29"/>
        <v>Secured</v>
      </c>
      <c r="J1197" s="4">
        <f>IF($I1197="Secured",(E1197*(VLOOKUP(F1197,'Background data'!B$8:D$18,2,FALSE))*(365.25*1*10^-6)),0)</f>
        <v>1.0650689999999999E-2</v>
      </c>
      <c r="K1197" s="4">
        <f>IF($I1197="Secured",(E1197*(VLOOKUP(F1197,'Background data'!B$8:D$18,3,FALSE))*(365.25*1*10^-6)),0)</f>
        <v>0.11834099999999999</v>
      </c>
      <c r="L1197" s="4">
        <f>IF(I1197="Secured",(E1197*(VLOOKUP(F1197,'Background data'!B$8:G$18,4,FALSE))*(365.25*1*10^-6)),0)</f>
        <v>5.3253449999999996E-3</v>
      </c>
      <c r="M1197" s="4">
        <f>IF(I1197="Secured",(E1197*(VLOOKUP(F1197,'Background data'!B$8:H$18,5,FALSE))*(365.25*1*10^-6)),0)</f>
        <v>0.21301379999999995</v>
      </c>
    </row>
    <row r="1198" spans="1:13" x14ac:dyDescent="0.3">
      <c r="A1198" s="2" t="s">
        <v>1729</v>
      </c>
      <c r="B1198" s="2" t="s">
        <v>317</v>
      </c>
      <c r="C1198" s="17">
        <v>45471</v>
      </c>
      <c r="D1198" s="2" t="s">
        <v>5</v>
      </c>
      <c r="E1198" s="2">
        <f>VLOOKUP(D1198,'Background data'!B$2:E$5,4,FALSE)</f>
        <v>64.8</v>
      </c>
      <c r="F1198" s="2" t="s">
        <v>11</v>
      </c>
      <c r="G1198" s="10">
        <v>45770</v>
      </c>
      <c r="H1198" s="2" t="s">
        <v>391</v>
      </c>
      <c r="I1198" s="2" t="str">
        <f t="shared" si="29"/>
        <v>Secured</v>
      </c>
      <c r="J1198" s="4">
        <f>IF($I1198="Secured",(E1198*(VLOOKUP(F1198,'Background data'!B$8:D$18,2,FALSE))*(365.25*1*10^-6)),0)</f>
        <v>1.0650689999999999E-2</v>
      </c>
      <c r="K1198" s="4">
        <f>IF($I1198="Secured",(E1198*(VLOOKUP(F1198,'Background data'!B$8:D$18,3,FALSE))*(365.25*1*10^-6)),0)</f>
        <v>0.11834099999999999</v>
      </c>
      <c r="L1198" s="4">
        <f>IF(I1198="Secured",(E1198*(VLOOKUP(F1198,'Background data'!B$8:G$18,4,FALSE))*(365.25*1*10^-6)),0)</f>
        <v>5.3253449999999996E-3</v>
      </c>
      <c r="M1198" s="4">
        <f>IF(I1198="Secured",(E1198*(VLOOKUP(F1198,'Background data'!B$8:H$18,5,FALSE))*(365.25*1*10^-6)),0)</f>
        <v>0.21301379999999995</v>
      </c>
    </row>
    <row r="1199" spans="1:13" x14ac:dyDescent="0.3">
      <c r="A1199" s="2" t="s">
        <v>1730</v>
      </c>
      <c r="B1199" s="2" t="s">
        <v>317</v>
      </c>
      <c r="C1199" s="17">
        <v>45467</v>
      </c>
      <c r="D1199" s="2" t="s">
        <v>4</v>
      </c>
      <c r="E1199" s="2">
        <f>VLOOKUP(D1199,'Background data'!B$2:E$5,4,FALSE)</f>
        <v>47.25</v>
      </c>
      <c r="F1199" s="2" t="s">
        <v>11</v>
      </c>
      <c r="G1199" s="10">
        <v>45770</v>
      </c>
      <c r="H1199" s="2" t="s">
        <v>392</v>
      </c>
      <c r="I1199" s="2" t="str">
        <f t="shared" si="29"/>
        <v>Secured</v>
      </c>
      <c r="J1199" s="4">
        <f>IF($I1199="Secured",(E1199*(VLOOKUP(F1199,'Background data'!B$8:D$18,2,FALSE))*(365.25*1*10^-6)),0)</f>
        <v>7.7661281249999988E-3</v>
      </c>
      <c r="K1199" s="4">
        <f>IF($I1199="Secured",(E1199*(VLOOKUP(F1199,'Background data'!B$8:D$18,3,FALSE))*(365.25*1*10^-6)),0)</f>
        <v>8.6290312499999994E-2</v>
      </c>
      <c r="L1199" s="4">
        <f>IF(I1199="Secured",(E1199*(VLOOKUP(F1199,'Background data'!B$8:G$18,4,FALSE))*(365.25*1*10^-6)),0)</f>
        <v>3.8830640624999994E-3</v>
      </c>
      <c r="M1199" s="4">
        <f>IF(I1199="Secured",(E1199*(VLOOKUP(F1199,'Background data'!B$8:H$18,5,FALSE))*(365.25*1*10^-6)),0)</f>
        <v>0.15532256249999998</v>
      </c>
    </row>
    <row r="1200" spans="1:13" x14ac:dyDescent="0.3">
      <c r="A1200" s="2" t="s">
        <v>1731</v>
      </c>
      <c r="B1200" s="2" t="s">
        <v>317</v>
      </c>
      <c r="C1200" s="17">
        <v>45474</v>
      </c>
      <c r="D1200" s="2" t="s">
        <v>5</v>
      </c>
      <c r="E1200" s="2">
        <f>VLOOKUP(D1200,'Background data'!B$2:E$5,4,FALSE)</f>
        <v>64.8</v>
      </c>
      <c r="F1200" s="2" t="s">
        <v>11</v>
      </c>
      <c r="G1200" s="10">
        <v>45770</v>
      </c>
      <c r="H1200" s="2" t="s">
        <v>391</v>
      </c>
      <c r="I1200" s="2" t="str">
        <f t="shared" si="29"/>
        <v>Secured</v>
      </c>
      <c r="J1200" s="4">
        <f>IF($I1200="Secured",(E1200*(VLOOKUP(F1200,'Background data'!B$8:D$18,2,FALSE))*(365.25*1*10^-6)),0)</f>
        <v>1.0650689999999999E-2</v>
      </c>
      <c r="K1200" s="4">
        <f>IF($I1200="Secured",(E1200*(VLOOKUP(F1200,'Background data'!B$8:D$18,3,FALSE))*(365.25*1*10^-6)),0)</f>
        <v>0.11834099999999999</v>
      </c>
      <c r="L1200" s="4">
        <f>IF(I1200="Secured",(E1200*(VLOOKUP(F1200,'Background data'!B$8:G$18,4,FALSE))*(365.25*1*10^-6)),0)</f>
        <v>5.3253449999999996E-3</v>
      </c>
      <c r="M1200" s="4">
        <f>IF(I1200="Secured",(E1200*(VLOOKUP(F1200,'Background data'!B$8:H$18,5,FALSE))*(365.25*1*10^-6)),0)</f>
        <v>0.21301379999999995</v>
      </c>
    </row>
    <row r="1201" spans="1:13" x14ac:dyDescent="0.3">
      <c r="A1201" s="2" t="s">
        <v>1732</v>
      </c>
      <c r="B1201" s="2" t="s">
        <v>318</v>
      </c>
      <c r="C1201" s="17">
        <v>45474</v>
      </c>
      <c r="D1201" s="2" t="s">
        <v>5</v>
      </c>
      <c r="E1201" s="2">
        <f>VLOOKUP(D1201,'Background data'!B$2:E$5,4,FALSE)</f>
        <v>64.8</v>
      </c>
      <c r="F1201" s="2" t="s">
        <v>11</v>
      </c>
      <c r="G1201" s="10">
        <v>45770</v>
      </c>
      <c r="H1201" s="2" t="s">
        <v>391</v>
      </c>
      <c r="I1201" s="2" t="str">
        <f t="shared" si="29"/>
        <v>Secured</v>
      </c>
      <c r="J1201" s="4">
        <f>IF($I1201="Secured",(E1201*(VLOOKUP(F1201,'Background data'!B$8:D$18,2,FALSE))*(365.25*1*10^-6)),0)</f>
        <v>1.0650689999999999E-2</v>
      </c>
      <c r="K1201" s="4">
        <f>IF($I1201="Secured",(E1201*(VLOOKUP(F1201,'Background data'!B$8:D$18,3,FALSE))*(365.25*1*10^-6)),0)</f>
        <v>0.11834099999999999</v>
      </c>
      <c r="L1201" s="4">
        <f>IF(I1201="Secured",(E1201*(VLOOKUP(F1201,'Background data'!B$8:G$18,4,FALSE))*(365.25*1*10^-6)),0)</f>
        <v>5.3253449999999996E-3</v>
      </c>
      <c r="M1201" s="4">
        <f>IF(I1201="Secured",(E1201*(VLOOKUP(F1201,'Background data'!B$8:H$18,5,FALSE))*(365.25*1*10^-6)),0)</f>
        <v>0.21301379999999995</v>
      </c>
    </row>
    <row r="1202" spans="1:13" x14ac:dyDescent="0.3">
      <c r="A1202" s="2" t="s">
        <v>1733</v>
      </c>
      <c r="B1202" s="2" t="s">
        <v>318</v>
      </c>
      <c r="C1202" s="17">
        <v>45474</v>
      </c>
      <c r="D1202" s="2" t="s">
        <v>5</v>
      </c>
      <c r="E1202" s="2">
        <f>VLOOKUP(D1202,'Background data'!B$2:E$5,4,FALSE)</f>
        <v>64.8</v>
      </c>
      <c r="F1202" s="2" t="s">
        <v>11</v>
      </c>
      <c r="G1202" s="10">
        <v>45770</v>
      </c>
      <c r="H1202" s="2" t="s">
        <v>391</v>
      </c>
      <c r="I1202" s="2" t="str">
        <f t="shared" si="29"/>
        <v>Secured</v>
      </c>
      <c r="J1202" s="4">
        <f>IF($I1202="Secured",(E1202*(VLOOKUP(F1202,'Background data'!B$8:D$18,2,FALSE))*(365.25*1*10^-6)),0)</f>
        <v>1.0650689999999999E-2</v>
      </c>
      <c r="K1202" s="4">
        <f>IF($I1202="Secured",(E1202*(VLOOKUP(F1202,'Background data'!B$8:D$18,3,FALSE))*(365.25*1*10^-6)),0)</f>
        <v>0.11834099999999999</v>
      </c>
      <c r="L1202" s="4">
        <f>IF(I1202="Secured",(E1202*(VLOOKUP(F1202,'Background data'!B$8:G$18,4,FALSE))*(365.25*1*10^-6)),0)</f>
        <v>5.3253449999999996E-3</v>
      </c>
      <c r="M1202" s="4">
        <f>IF(I1202="Secured",(E1202*(VLOOKUP(F1202,'Background data'!B$8:H$18,5,FALSE))*(365.25*1*10^-6)),0)</f>
        <v>0.21301379999999995</v>
      </c>
    </row>
    <row r="1203" spans="1:13" x14ac:dyDescent="0.3">
      <c r="A1203" s="2" t="s">
        <v>1734</v>
      </c>
      <c r="B1203" s="2" t="s">
        <v>318</v>
      </c>
      <c r="C1203" s="17">
        <v>45474</v>
      </c>
      <c r="D1203" s="2" t="s">
        <v>5</v>
      </c>
      <c r="E1203" s="2">
        <f>VLOOKUP(D1203,'Background data'!B$2:E$5,4,FALSE)</f>
        <v>64.8</v>
      </c>
      <c r="F1203" s="2" t="s">
        <v>11</v>
      </c>
      <c r="G1203" s="10">
        <v>45770</v>
      </c>
      <c r="H1203" s="2" t="s">
        <v>391</v>
      </c>
      <c r="I1203" s="2" t="str">
        <f t="shared" si="29"/>
        <v>Secured</v>
      </c>
      <c r="J1203" s="4">
        <f>IF($I1203="Secured",(E1203*(VLOOKUP(F1203,'Background data'!B$8:D$18,2,FALSE))*(365.25*1*10^-6)),0)</f>
        <v>1.0650689999999999E-2</v>
      </c>
      <c r="K1203" s="4">
        <f>IF($I1203="Secured",(E1203*(VLOOKUP(F1203,'Background data'!B$8:D$18,3,FALSE))*(365.25*1*10^-6)),0)</f>
        <v>0.11834099999999999</v>
      </c>
      <c r="L1203" s="4">
        <f>IF(I1203="Secured",(E1203*(VLOOKUP(F1203,'Background data'!B$8:G$18,4,FALSE))*(365.25*1*10^-6)),0)</f>
        <v>5.3253449999999996E-3</v>
      </c>
      <c r="M1203" s="4">
        <f>IF(I1203="Secured",(E1203*(VLOOKUP(F1203,'Background data'!B$8:H$18,5,FALSE))*(365.25*1*10^-6)),0)</f>
        <v>0.21301379999999995</v>
      </c>
    </row>
    <row r="1204" spans="1:13" x14ac:dyDescent="0.3">
      <c r="A1204" s="2" t="s">
        <v>1735</v>
      </c>
      <c r="B1204" s="2" t="s">
        <v>319</v>
      </c>
      <c r="C1204" s="17">
        <v>45467</v>
      </c>
      <c r="D1204" s="2" t="s">
        <v>5</v>
      </c>
      <c r="E1204" s="2">
        <f>VLOOKUP(D1204,'Background data'!B$2:E$5,4,FALSE)</f>
        <v>64.8</v>
      </c>
      <c r="F1204" s="2" t="s">
        <v>11</v>
      </c>
      <c r="G1204" s="10">
        <v>45770</v>
      </c>
      <c r="H1204" s="2" t="s">
        <v>391</v>
      </c>
      <c r="I1204" s="2" t="str">
        <f t="shared" si="29"/>
        <v>Secured</v>
      </c>
      <c r="J1204" s="4">
        <f>IF($I1204="Secured",(E1204*(VLOOKUP(F1204,'Background data'!B$8:D$18,2,FALSE))*(365.25*1*10^-6)),0)</f>
        <v>1.0650689999999999E-2</v>
      </c>
      <c r="K1204" s="4">
        <f>IF($I1204="Secured",(E1204*(VLOOKUP(F1204,'Background data'!B$8:D$18,3,FALSE))*(365.25*1*10^-6)),0)</f>
        <v>0.11834099999999999</v>
      </c>
      <c r="L1204" s="4">
        <f>IF(I1204="Secured",(E1204*(VLOOKUP(F1204,'Background data'!B$8:G$18,4,FALSE))*(365.25*1*10^-6)),0)</f>
        <v>5.3253449999999996E-3</v>
      </c>
      <c r="M1204" s="4">
        <f>IF(I1204="Secured",(E1204*(VLOOKUP(F1204,'Background data'!B$8:H$18,5,FALSE))*(365.25*1*10^-6)),0)</f>
        <v>0.21301379999999995</v>
      </c>
    </row>
    <row r="1205" spans="1:13" x14ac:dyDescent="0.3">
      <c r="A1205" s="2" t="s">
        <v>1736</v>
      </c>
      <c r="B1205" s="2" t="s">
        <v>319</v>
      </c>
      <c r="C1205" s="17">
        <v>45474</v>
      </c>
      <c r="D1205" s="2" t="s">
        <v>5</v>
      </c>
      <c r="E1205" s="2">
        <f>VLOOKUP(D1205,'Background data'!B$2:E$5,4,FALSE)</f>
        <v>64.8</v>
      </c>
      <c r="F1205" s="2" t="s">
        <v>11</v>
      </c>
      <c r="G1205" s="10">
        <v>45770</v>
      </c>
      <c r="H1205" s="2" t="s">
        <v>391</v>
      </c>
      <c r="I1205" s="2" t="str">
        <f t="shared" ref="I1205:I1242" si="30">IF(G1205="","Not secured","Secured")</f>
        <v>Secured</v>
      </c>
      <c r="J1205" s="4">
        <f>IF($I1205="Secured",(E1205*(VLOOKUP(F1205,'Background data'!B$8:D$18,2,FALSE))*(365.25*1*10^-6)),0)</f>
        <v>1.0650689999999999E-2</v>
      </c>
      <c r="K1205" s="4">
        <f>IF($I1205="Secured",(E1205*(VLOOKUP(F1205,'Background data'!B$8:D$18,3,FALSE))*(365.25*1*10^-6)),0)</f>
        <v>0.11834099999999999</v>
      </c>
      <c r="L1205" s="4">
        <f>IF(I1205="Secured",(E1205*(VLOOKUP(F1205,'Background data'!B$8:G$18,4,FALSE))*(365.25*1*10^-6)),0)</f>
        <v>5.3253449999999996E-3</v>
      </c>
      <c r="M1205" s="4">
        <f>IF(I1205="Secured",(E1205*(VLOOKUP(F1205,'Background data'!B$8:H$18,5,FALSE))*(365.25*1*10^-6)),0)</f>
        <v>0.21301379999999995</v>
      </c>
    </row>
    <row r="1206" spans="1:13" x14ac:dyDescent="0.3">
      <c r="A1206" s="2" t="s">
        <v>1027</v>
      </c>
      <c r="B1206" s="2" t="s">
        <v>319</v>
      </c>
      <c r="C1206" s="17">
        <v>45492</v>
      </c>
      <c r="D1206" s="2" t="s">
        <v>5</v>
      </c>
      <c r="E1206" s="2">
        <f>VLOOKUP(D1206,'Background data'!B$2:E$5,4,FALSE)</f>
        <v>64.8</v>
      </c>
      <c r="F1206" s="2" t="s">
        <v>11</v>
      </c>
      <c r="G1206" s="10">
        <v>45770</v>
      </c>
      <c r="H1206" s="2" t="s">
        <v>391</v>
      </c>
      <c r="I1206" s="2" t="str">
        <f t="shared" si="30"/>
        <v>Secured</v>
      </c>
      <c r="J1206" s="4">
        <f>IF($I1206="Secured",(E1206*(VLOOKUP(F1206,'Background data'!B$8:D$18,2,FALSE))*(365.25*1*10^-6)),0)</f>
        <v>1.0650689999999999E-2</v>
      </c>
      <c r="K1206" s="4">
        <f>IF($I1206="Secured",(E1206*(VLOOKUP(F1206,'Background data'!B$8:D$18,3,FALSE))*(365.25*1*10^-6)),0)</f>
        <v>0.11834099999999999</v>
      </c>
      <c r="L1206" s="4">
        <f>IF(I1206="Secured",(E1206*(VLOOKUP(F1206,'Background data'!B$8:G$18,4,FALSE))*(365.25*1*10^-6)),0)</f>
        <v>5.3253449999999996E-3</v>
      </c>
      <c r="M1206" s="4">
        <f>IF(I1206="Secured",(E1206*(VLOOKUP(F1206,'Background data'!B$8:H$18,5,FALSE))*(365.25*1*10^-6)),0)</f>
        <v>0.21301379999999995</v>
      </c>
    </row>
    <row r="1207" spans="1:13" x14ac:dyDescent="0.3">
      <c r="A1207" s="2" t="s">
        <v>1737</v>
      </c>
      <c r="B1207" s="2" t="s">
        <v>320</v>
      </c>
      <c r="C1207" s="17">
        <v>45462</v>
      </c>
      <c r="D1207" s="2" t="s">
        <v>5</v>
      </c>
      <c r="E1207" s="2">
        <f>VLOOKUP(D1207,'Background data'!B$2:E$5,4,FALSE)</f>
        <v>64.8</v>
      </c>
      <c r="F1207" s="2" t="s">
        <v>11</v>
      </c>
      <c r="G1207" s="10">
        <v>45770</v>
      </c>
      <c r="H1207" s="2" t="s">
        <v>391</v>
      </c>
      <c r="I1207" s="2" t="str">
        <f t="shared" si="30"/>
        <v>Secured</v>
      </c>
      <c r="J1207" s="4">
        <f>IF($I1207="Secured",(E1207*(VLOOKUP(F1207,'Background data'!B$8:D$18,2,FALSE))*(365.25*1*10^-6)),0)</f>
        <v>1.0650689999999999E-2</v>
      </c>
      <c r="K1207" s="4">
        <f>IF($I1207="Secured",(E1207*(VLOOKUP(F1207,'Background data'!B$8:D$18,3,FALSE))*(365.25*1*10^-6)),0)</f>
        <v>0.11834099999999999</v>
      </c>
      <c r="L1207" s="4">
        <f>IF(I1207="Secured",(E1207*(VLOOKUP(F1207,'Background data'!B$8:G$18,4,FALSE))*(365.25*1*10^-6)),0)</f>
        <v>5.3253449999999996E-3</v>
      </c>
      <c r="M1207" s="4">
        <f>IF(I1207="Secured",(E1207*(VLOOKUP(F1207,'Background data'!B$8:H$18,5,FALSE))*(365.25*1*10^-6)),0)</f>
        <v>0.21301379999999995</v>
      </c>
    </row>
    <row r="1208" spans="1:13" x14ac:dyDescent="0.3">
      <c r="A1208" s="2" t="s">
        <v>1738</v>
      </c>
      <c r="B1208" s="2" t="s">
        <v>321</v>
      </c>
      <c r="C1208" s="17">
        <v>45476</v>
      </c>
      <c r="D1208" s="2" t="s">
        <v>5</v>
      </c>
      <c r="E1208" s="2">
        <f>VLOOKUP(D1208,'Background data'!B$2:E$5,4,FALSE)</f>
        <v>64.8</v>
      </c>
      <c r="F1208" s="2" t="s">
        <v>11</v>
      </c>
      <c r="G1208" s="10">
        <v>45770</v>
      </c>
      <c r="H1208" s="2" t="s">
        <v>391</v>
      </c>
      <c r="I1208" s="2" t="str">
        <f t="shared" si="30"/>
        <v>Secured</v>
      </c>
      <c r="J1208" s="4">
        <f>IF($I1208="Secured",(E1208*(VLOOKUP(F1208,'Background data'!B$8:D$18,2,FALSE))*(365.25*1*10^-6)),0)</f>
        <v>1.0650689999999999E-2</v>
      </c>
      <c r="K1208" s="4">
        <f>IF($I1208="Secured",(E1208*(VLOOKUP(F1208,'Background data'!B$8:D$18,3,FALSE))*(365.25*1*10^-6)),0)</f>
        <v>0.11834099999999999</v>
      </c>
      <c r="L1208" s="4">
        <f>IF(I1208="Secured",(E1208*(VLOOKUP(F1208,'Background data'!B$8:G$18,4,FALSE))*(365.25*1*10^-6)),0)</f>
        <v>5.3253449999999996E-3</v>
      </c>
      <c r="M1208" s="4">
        <f>IF(I1208="Secured",(E1208*(VLOOKUP(F1208,'Background data'!B$8:H$18,5,FALSE))*(365.25*1*10^-6)),0)</f>
        <v>0.21301379999999995</v>
      </c>
    </row>
    <row r="1209" spans="1:13" x14ac:dyDescent="0.3">
      <c r="A1209" s="2" t="s">
        <v>1739</v>
      </c>
      <c r="B1209" s="2" t="s">
        <v>321</v>
      </c>
      <c r="C1209" s="17">
        <v>45462</v>
      </c>
      <c r="D1209" s="2" t="s">
        <v>5</v>
      </c>
      <c r="E1209" s="2">
        <f>VLOOKUP(D1209,'Background data'!B$2:E$5,4,FALSE)</f>
        <v>64.8</v>
      </c>
      <c r="F1209" s="2" t="s">
        <v>11</v>
      </c>
      <c r="G1209" s="10">
        <v>45770</v>
      </c>
      <c r="H1209" s="2" t="s">
        <v>391</v>
      </c>
      <c r="I1209" s="2" t="str">
        <f t="shared" si="30"/>
        <v>Secured</v>
      </c>
      <c r="J1209" s="4">
        <f>IF($I1209="Secured",(E1209*(VLOOKUP(F1209,'Background data'!B$8:D$18,2,FALSE))*(365.25*1*10^-6)),0)</f>
        <v>1.0650689999999999E-2</v>
      </c>
      <c r="K1209" s="4">
        <f>IF($I1209="Secured",(E1209*(VLOOKUP(F1209,'Background data'!B$8:D$18,3,FALSE))*(365.25*1*10^-6)),0)</f>
        <v>0.11834099999999999</v>
      </c>
      <c r="L1209" s="4">
        <f>IF(I1209="Secured",(E1209*(VLOOKUP(F1209,'Background data'!B$8:G$18,4,FALSE))*(365.25*1*10^-6)),0)</f>
        <v>5.3253449999999996E-3</v>
      </c>
      <c r="M1209" s="4">
        <f>IF(I1209="Secured",(E1209*(VLOOKUP(F1209,'Background data'!B$8:H$18,5,FALSE))*(365.25*1*10^-6)),0)</f>
        <v>0.21301379999999995</v>
      </c>
    </row>
    <row r="1210" spans="1:13" x14ac:dyDescent="0.3">
      <c r="A1210" s="2" t="s">
        <v>1740</v>
      </c>
      <c r="B1210" s="2" t="s">
        <v>322</v>
      </c>
      <c r="C1210" s="17">
        <v>45460</v>
      </c>
      <c r="D1210" s="2" t="s">
        <v>5</v>
      </c>
      <c r="E1210" s="2">
        <f>VLOOKUP(D1210,'Background data'!B$2:E$5,4,FALSE)</f>
        <v>64.8</v>
      </c>
      <c r="F1210" s="2" t="s">
        <v>11</v>
      </c>
      <c r="G1210" s="10">
        <v>45770</v>
      </c>
      <c r="H1210" s="2" t="s">
        <v>391</v>
      </c>
      <c r="I1210" s="2" t="str">
        <f t="shared" si="30"/>
        <v>Secured</v>
      </c>
      <c r="J1210" s="4">
        <f>IF($I1210="Secured",(E1210*(VLOOKUP(F1210,'Background data'!B$8:D$18,2,FALSE))*(365.25*1*10^-6)),0)</f>
        <v>1.0650689999999999E-2</v>
      </c>
      <c r="K1210" s="4">
        <f>IF($I1210="Secured",(E1210*(VLOOKUP(F1210,'Background data'!B$8:D$18,3,FALSE))*(365.25*1*10^-6)),0)</f>
        <v>0.11834099999999999</v>
      </c>
      <c r="L1210" s="4">
        <f>IF(I1210="Secured",(E1210*(VLOOKUP(F1210,'Background data'!B$8:G$18,4,FALSE))*(365.25*1*10^-6)),0)</f>
        <v>5.3253449999999996E-3</v>
      </c>
      <c r="M1210" s="4">
        <f>IF(I1210="Secured",(E1210*(VLOOKUP(F1210,'Background data'!B$8:H$18,5,FALSE))*(365.25*1*10^-6)),0)</f>
        <v>0.21301379999999995</v>
      </c>
    </row>
    <row r="1211" spans="1:13" x14ac:dyDescent="0.3">
      <c r="A1211" s="2" t="s">
        <v>1741</v>
      </c>
      <c r="B1211" s="2" t="s">
        <v>322</v>
      </c>
      <c r="C1211" s="17">
        <v>45468</v>
      </c>
      <c r="D1211" s="2" t="s">
        <v>5</v>
      </c>
      <c r="E1211" s="2">
        <f>VLOOKUP(D1211,'Background data'!B$2:E$5,4,FALSE)</f>
        <v>64.8</v>
      </c>
      <c r="F1211" s="2" t="s">
        <v>11</v>
      </c>
      <c r="G1211" s="10">
        <v>45770</v>
      </c>
      <c r="H1211" s="2" t="s">
        <v>391</v>
      </c>
      <c r="I1211" s="2" t="str">
        <f t="shared" si="30"/>
        <v>Secured</v>
      </c>
      <c r="J1211" s="4">
        <f>IF($I1211="Secured",(E1211*(VLOOKUP(F1211,'Background data'!B$8:D$18,2,FALSE))*(365.25*1*10^-6)),0)</f>
        <v>1.0650689999999999E-2</v>
      </c>
      <c r="K1211" s="4">
        <f>IF($I1211="Secured",(E1211*(VLOOKUP(F1211,'Background data'!B$8:D$18,3,FALSE))*(365.25*1*10^-6)),0)</f>
        <v>0.11834099999999999</v>
      </c>
      <c r="L1211" s="4">
        <f>IF(I1211="Secured",(E1211*(VLOOKUP(F1211,'Background data'!B$8:G$18,4,FALSE))*(365.25*1*10^-6)),0)</f>
        <v>5.3253449999999996E-3</v>
      </c>
      <c r="M1211" s="4">
        <f>IF(I1211="Secured",(E1211*(VLOOKUP(F1211,'Background data'!B$8:H$18,5,FALSE))*(365.25*1*10^-6)),0)</f>
        <v>0.21301379999999995</v>
      </c>
    </row>
    <row r="1212" spans="1:13" x14ac:dyDescent="0.3">
      <c r="A1212" s="2" t="s">
        <v>1742</v>
      </c>
      <c r="B1212" s="2" t="s">
        <v>322</v>
      </c>
      <c r="C1212" s="17">
        <v>45475</v>
      </c>
      <c r="D1212" s="2" t="s">
        <v>5</v>
      </c>
      <c r="E1212" s="2">
        <f>VLOOKUP(D1212,'Background data'!B$2:E$5,4,FALSE)</f>
        <v>64.8</v>
      </c>
      <c r="F1212" s="2" t="s">
        <v>11</v>
      </c>
      <c r="G1212" s="10">
        <v>45770</v>
      </c>
      <c r="H1212" s="2" t="s">
        <v>391</v>
      </c>
      <c r="I1212" s="2" t="str">
        <f t="shared" si="30"/>
        <v>Secured</v>
      </c>
      <c r="J1212" s="4">
        <f>IF($I1212="Secured",(E1212*(VLOOKUP(F1212,'Background data'!B$8:D$18,2,FALSE))*(365.25*1*10^-6)),0)</f>
        <v>1.0650689999999999E-2</v>
      </c>
      <c r="K1212" s="4">
        <f>IF($I1212="Secured",(E1212*(VLOOKUP(F1212,'Background data'!B$8:D$18,3,FALSE))*(365.25*1*10^-6)),0)</f>
        <v>0.11834099999999999</v>
      </c>
      <c r="L1212" s="4">
        <f>IF(I1212="Secured",(E1212*(VLOOKUP(F1212,'Background data'!B$8:G$18,4,FALSE))*(365.25*1*10^-6)),0)</f>
        <v>5.3253449999999996E-3</v>
      </c>
      <c r="M1212" s="4">
        <f>IF(I1212="Secured",(E1212*(VLOOKUP(F1212,'Background data'!B$8:H$18,5,FALSE))*(365.25*1*10^-6)),0)</f>
        <v>0.21301379999999995</v>
      </c>
    </row>
    <row r="1213" spans="1:13" x14ac:dyDescent="0.3">
      <c r="A1213" s="2" t="s">
        <v>1743</v>
      </c>
      <c r="B1213" s="2" t="s">
        <v>322</v>
      </c>
      <c r="C1213" s="17">
        <v>45468</v>
      </c>
      <c r="D1213" s="2" t="s">
        <v>5</v>
      </c>
      <c r="E1213" s="2">
        <f>VLOOKUP(D1213,'Background data'!B$2:E$5,4,FALSE)</f>
        <v>64.8</v>
      </c>
      <c r="F1213" s="2" t="s">
        <v>11</v>
      </c>
      <c r="G1213" s="10">
        <v>45770</v>
      </c>
      <c r="H1213" s="2" t="s">
        <v>391</v>
      </c>
      <c r="I1213" s="2" t="str">
        <f t="shared" si="30"/>
        <v>Secured</v>
      </c>
      <c r="J1213" s="4">
        <f>IF($I1213="Secured",(E1213*(VLOOKUP(F1213,'Background data'!B$8:D$18,2,FALSE))*(365.25*1*10^-6)),0)</f>
        <v>1.0650689999999999E-2</v>
      </c>
      <c r="K1213" s="4">
        <f>IF($I1213="Secured",(E1213*(VLOOKUP(F1213,'Background data'!B$8:D$18,3,FALSE))*(365.25*1*10^-6)),0)</f>
        <v>0.11834099999999999</v>
      </c>
      <c r="L1213" s="4">
        <f>IF(I1213="Secured",(E1213*(VLOOKUP(F1213,'Background data'!B$8:G$18,4,FALSE))*(365.25*1*10^-6)),0)</f>
        <v>5.3253449999999996E-3</v>
      </c>
      <c r="M1213" s="4">
        <f>IF(I1213="Secured",(E1213*(VLOOKUP(F1213,'Background data'!B$8:H$18,5,FALSE))*(365.25*1*10^-6)),0)</f>
        <v>0.21301379999999995</v>
      </c>
    </row>
    <row r="1214" spans="1:13" x14ac:dyDescent="0.3">
      <c r="A1214" s="2" t="s">
        <v>1744</v>
      </c>
      <c r="B1214" s="2" t="s">
        <v>322</v>
      </c>
      <c r="C1214" s="17">
        <v>45470</v>
      </c>
      <c r="D1214" s="2" t="s">
        <v>5</v>
      </c>
      <c r="E1214" s="2">
        <f>VLOOKUP(D1214,'Background data'!B$2:E$5,4,FALSE)</f>
        <v>64.8</v>
      </c>
      <c r="F1214" s="2" t="s">
        <v>11</v>
      </c>
      <c r="G1214" s="10">
        <v>45770</v>
      </c>
      <c r="H1214" s="2" t="s">
        <v>391</v>
      </c>
      <c r="I1214" s="2" t="str">
        <f t="shared" si="30"/>
        <v>Secured</v>
      </c>
      <c r="J1214" s="4">
        <f>IF($I1214="Secured",(E1214*(VLOOKUP(F1214,'Background data'!B$8:D$18,2,FALSE))*(365.25*1*10^-6)),0)</f>
        <v>1.0650689999999999E-2</v>
      </c>
      <c r="K1214" s="4">
        <f>IF($I1214="Secured",(E1214*(VLOOKUP(F1214,'Background data'!B$8:D$18,3,FALSE))*(365.25*1*10^-6)),0)</f>
        <v>0.11834099999999999</v>
      </c>
      <c r="L1214" s="4">
        <f>IF(I1214="Secured",(E1214*(VLOOKUP(F1214,'Background data'!B$8:G$18,4,FALSE))*(365.25*1*10^-6)),0)</f>
        <v>5.3253449999999996E-3</v>
      </c>
      <c r="M1214" s="4">
        <f>IF(I1214="Secured",(E1214*(VLOOKUP(F1214,'Background data'!B$8:H$18,5,FALSE))*(365.25*1*10^-6)),0)</f>
        <v>0.21301379999999995</v>
      </c>
    </row>
    <row r="1215" spans="1:13" x14ac:dyDescent="0.3">
      <c r="A1215" s="2" t="s">
        <v>1745</v>
      </c>
      <c r="B1215" s="2" t="s">
        <v>322</v>
      </c>
      <c r="C1215" s="17">
        <v>45462</v>
      </c>
      <c r="D1215" s="2" t="s">
        <v>5</v>
      </c>
      <c r="E1215" s="2">
        <f>VLOOKUP(D1215,'Background data'!B$2:E$5,4,FALSE)</f>
        <v>64.8</v>
      </c>
      <c r="F1215" s="2" t="s">
        <v>11</v>
      </c>
      <c r="G1215" s="10">
        <v>45770</v>
      </c>
      <c r="H1215" s="2" t="s">
        <v>391</v>
      </c>
      <c r="I1215" s="2" t="str">
        <f t="shared" si="30"/>
        <v>Secured</v>
      </c>
      <c r="J1215" s="4">
        <f>IF($I1215="Secured",(E1215*(VLOOKUP(F1215,'Background data'!B$8:D$18,2,FALSE))*(365.25*1*10^-6)),0)</f>
        <v>1.0650689999999999E-2</v>
      </c>
      <c r="K1215" s="4">
        <f>IF($I1215="Secured",(E1215*(VLOOKUP(F1215,'Background data'!B$8:D$18,3,FALSE))*(365.25*1*10^-6)),0)</f>
        <v>0.11834099999999999</v>
      </c>
      <c r="L1215" s="4">
        <f>IF(I1215="Secured",(E1215*(VLOOKUP(F1215,'Background data'!B$8:G$18,4,FALSE))*(365.25*1*10^-6)),0)</f>
        <v>5.3253449999999996E-3</v>
      </c>
      <c r="M1215" s="4">
        <f>IF(I1215="Secured",(E1215*(VLOOKUP(F1215,'Background data'!B$8:H$18,5,FALSE))*(365.25*1*10^-6)),0)</f>
        <v>0.21301379999999995</v>
      </c>
    </row>
    <row r="1216" spans="1:13" x14ac:dyDescent="0.3">
      <c r="A1216" s="2" t="s">
        <v>1746</v>
      </c>
      <c r="B1216" s="2" t="s">
        <v>322</v>
      </c>
      <c r="C1216" s="17">
        <v>45464</v>
      </c>
      <c r="D1216" s="2" t="s">
        <v>5</v>
      </c>
      <c r="E1216" s="2">
        <f>VLOOKUP(D1216,'Background data'!B$2:E$5,4,FALSE)</f>
        <v>64.8</v>
      </c>
      <c r="F1216" s="2" t="s">
        <v>11</v>
      </c>
      <c r="G1216" s="10">
        <v>45770</v>
      </c>
      <c r="H1216" s="2" t="s">
        <v>391</v>
      </c>
      <c r="I1216" s="2" t="str">
        <f t="shared" si="30"/>
        <v>Secured</v>
      </c>
      <c r="J1216" s="4">
        <f>IF($I1216="Secured",(E1216*(VLOOKUP(F1216,'Background data'!B$8:D$18,2,FALSE))*(365.25*1*10^-6)),0)</f>
        <v>1.0650689999999999E-2</v>
      </c>
      <c r="K1216" s="4">
        <f>IF($I1216="Secured",(E1216*(VLOOKUP(F1216,'Background data'!B$8:D$18,3,FALSE))*(365.25*1*10^-6)),0)</f>
        <v>0.11834099999999999</v>
      </c>
      <c r="L1216" s="4">
        <f>IF(I1216="Secured",(E1216*(VLOOKUP(F1216,'Background data'!B$8:G$18,4,FALSE))*(365.25*1*10^-6)),0)</f>
        <v>5.3253449999999996E-3</v>
      </c>
      <c r="M1216" s="4">
        <f>IF(I1216="Secured",(E1216*(VLOOKUP(F1216,'Background data'!B$8:H$18,5,FALSE))*(365.25*1*10^-6)),0)</f>
        <v>0.21301379999999995</v>
      </c>
    </row>
    <row r="1217" spans="1:13" x14ac:dyDescent="0.3">
      <c r="A1217" s="2" t="s">
        <v>1747</v>
      </c>
      <c r="B1217" s="2" t="s">
        <v>322</v>
      </c>
      <c r="C1217" s="17">
        <v>45468</v>
      </c>
      <c r="D1217" s="2" t="s">
        <v>5</v>
      </c>
      <c r="E1217" s="2">
        <f>VLOOKUP(D1217,'Background data'!B$2:E$5,4,FALSE)</f>
        <v>64.8</v>
      </c>
      <c r="F1217" s="2" t="s">
        <v>11</v>
      </c>
      <c r="G1217" s="10">
        <v>45770</v>
      </c>
      <c r="H1217" s="2" t="s">
        <v>391</v>
      </c>
      <c r="I1217" s="2" t="str">
        <f t="shared" si="30"/>
        <v>Secured</v>
      </c>
      <c r="J1217" s="4">
        <f>IF($I1217="Secured",(E1217*(VLOOKUP(F1217,'Background data'!B$8:D$18,2,FALSE))*(365.25*1*10^-6)),0)</f>
        <v>1.0650689999999999E-2</v>
      </c>
      <c r="K1217" s="4">
        <f>IF($I1217="Secured",(E1217*(VLOOKUP(F1217,'Background data'!B$8:D$18,3,FALSE))*(365.25*1*10^-6)),0)</f>
        <v>0.11834099999999999</v>
      </c>
      <c r="L1217" s="4">
        <f>IF(I1217="Secured",(E1217*(VLOOKUP(F1217,'Background data'!B$8:G$18,4,FALSE))*(365.25*1*10^-6)),0)</f>
        <v>5.3253449999999996E-3</v>
      </c>
      <c r="M1217" s="4">
        <f>IF(I1217="Secured",(E1217*(VLOOKUP(F1217,'Background data'!B$8:H$18,5,FALSE))*(365.25*1*10^-6)),0)</f>
        <v>0.21301379999999995</v>
      </c>
    </row>
    <row r="1218" spans="1:13" x14ac:dyDescent="0.3">
      <c r="A1218" s="2" t="s">
        <v>1748</v>
      </c>
      <c r="B1218" s="2" t="s">
        <v>322</v>
      </c>
      <c r="C1218" s="17">
        <v>45464</v>
      </c>
      <c r="D1218" s="2" t="s">
        <v>5</v>
      </c>
      <c r="E1218" s="2">
        <f>VLOOKUP(D1218,'Background data'!B$2:E$5,4,FALSE)</f>
        <v>64.8</v>
      </c>
      <c r="F1218" s="2" t="s">
        <v>11</v>
      </c>
      <c r="G1218" s="10">
        <v>45770</v>
      </c>
      <c r="H1218" s="2" t="s">
        <v>391</v>
      </c>
      <c r="I1218" s="2" t="str">
        <f t="shared" si="30"/>
        <v>Secured</v>
      </c>
      <c r="J1218" s="4">
        <f>IF($I1218="Secured",(E1218*(VLOOKUP(F1218,'Background data'!B$8:D$18,2,FALSE))*(365.25*1*10^-6)),0)</f>
        <v>1.0650689999999999E-2</v>
      </c>
      <c r="K1218" s="4">
        <f>IF($I1218="Secured",(E1218*(VLOOKUP(F1218,'Background data'!B$8:D$18,3,FALSE))*(365.25*1*10^-6)),0)</f>
        <v>0.11834099999999999</v>
      </c>
      <c r="L1218" s="4">
        <f>IF(I1218="Secured",(E1218*(VLOOKUP(F1218,'Background data'!B$8:G$18,4,FALSE))*(365.25*1*10^-6)),0)</f>
        <v>5.3253449999999996E-3</v>
      </c>
      <c r="M1218" s="4">
        <f>IF(I1218="Secured",(E1218*(VLOOKUP(F1218,'Background data'!B$8:H$18,5,FALSE))*(365.25*1*10^-6)),0)</f>
        <v>0.21301379999999995</v>
      </c>
    </row>
    <row r="1219" spans="1:13" x14ac:dyDescent="0.3">
      <c r="A1219" s="2" t="s">
        <v>1028</v>
      </c>
      <c r="B1219" s="2" t="s">
        <v>322</v>
      </c>
      <c r="C1219" s="17">
        <v>45490</v>
      </c>
      <c r="D1219" s="2" t="s">
        <v>4</v>
      </c>
      <c r="E1219" s="2">
        <f>VLOOKUP(D1219,'Background data'!B$2:E$5,4,FALSE)</f>
        <v>47.25</v>
      </c>
      <c r="F1219" s="2" t="s">
        <v>11</v>
      </c>
      <c r="G1219" s="10">
        <v>45770</v>
      </c>
      <c r="H1219" s="2" t="s">
        <v>392</v>
      </c>
      <c r="I1219" s="2" t="str">
        <f t="shared" si="30"/>
        <v>Secured</v>
      </c>
      <c r="J1219" s="4">
        <f>IF($I1219="Secured",(E1219*(VLOOKUP(F1219,'Background data'!B$8:D$18,2,FALSE))*(365.25*1*10^-6)),0)</f>
        <v>7.7661281249999988E-3</v>
      </c>
      <c r="K1219" s="4">
        <f>IF($I1219="Secured",(E1219*(VLOOKUP(F1219,'Background data'!B$8:D$18,3,FALSE))*(365.25*1*10^-6)),0)</f>
        <v>8.6290312499999994E-2</v>
      </c>
      <c r="L1219" s="4">
        <f>IF(I1219="Secured",(E1219*(VLOOKUP(F1219,'Background data'!B$8:G$18,4,FALSE))*(365.25*1*10^-6)),0)</f>
        <v>3.8830640624999994E-3</v>
      </c>
      <c r="M1219" s="4">
        <f>IF(I1219="Secured",(E1219*(VLOOKUP(F1219,'Background data'!B$8:H$18,5,FALSE))*(365.25*1*10^-6)),0)</f>
        <v>0.15532256249999998</v>
      </c>
    </row>
    <row r="1220" spans="1:13" x14ac:dyDescent="0.3">
      <c r="A1220" s="2" t="s">
        <v>1749</v>
      </c>
      <c r="B1220" s="2" t="s">
        <v>322</v>
      </c>
      <c r="C1220" s="17">
        <v>45468</v>
      </c>
      <c r="D1220" s="2" t="s">
        <v>4</v>
      </c>
      <c r="E1220" s="2">
        <f>VLOOKUP(D1220,'Background data'!B$2:E$5,4,FALSE)</f>
        <v>47.25</v>
      </c>
      <c r="F1220" s="2" t="s">
        <v>11</v>
      </c>
      <c r="G1220" s="10">
        <v>45770</v>
      </c>
      <c r="H1220" s="2" t="s">
        <v>392</v>
      </c>
      <c r="I1220" s="2" t="str">
        <f t="shared" si="30"/>
        <v>Secured</v>
      </c>
      <c r="J1220" s="4">
        <f>IF($I1220="Secured",(E1220*(VLOOKUP(F1220,'Background data'!B$8:D$18,2,FALSE))*(365.25*1*10^-6)),0)</f>
        <v>7.7661281249999988E-3</v>
      </c>
      <c r="K1220" s="4">
        <f>IF($I1220="Secured",(E1220*(VLOOKUP(F1220,'Background data'!B$8:D$18,3,FALSE))*(365.25*1*10^-6)),0)</f>
        <v>8.6290312499999994E-2</v>
      </c>
      <c r="L1220" s="4">
        <f>IF(I1220="Secured",(E1220*(VLOOKUP(F1220,'Background data'!B$8:G$18,4,FALSE))*(365.25*1*10^-6)),0)</f>
        <v>3.8830640624999994E-3</v>
      </c>
      <c r="M1220" s="4">
        <f>IF(I1220="Secured",(E1220*(VLOOKUP(F1220,'Background data'!B$8:H$18,5,FALSE))*(365.25*1*10^-6)),0)</f>
        <v>0.15532256249999998</v>
      </c>
    </row>
    <row r="1221" spans="1:13" x14ac:dyDescent="0.3">
      <c r="A1221" s="2" t="s">
        <v>1750</v>
      </c>
      <c r="B1221" s="2" t="s">
        <v>322</v>
      </c>
      <c r="C1221" s="17">
        <v>45462</v>
      </c>
      <c r="D1221" s="2" t="s">
        <v>5</v>
      </c>
      <c r="E1221" s="2">
        <f>VLOOKUP(D1221,'Background data'!B$2:E$5,4,FALSE)</f>
        <v>64.8</v>
      </c>
      <c r="F1221" s="2" t="s">
        <v>11</v>
      </c>
      <c r="G1221" s="10">
        <v>45770</v>
      </c>
      <c r="H1221" s="2" t="s">
        <v>391</v>
      </c>
      <c r="I1221" s="2" t="str">
        <f t="shared" si="30"/>
        <v>Secured</v>
      </c>
      <c r="J1221" s="4">
        <f>IF($I1221="Secured",(E1221*(VLOOKUP(F1221,'Background data'!B$8:D$18,2,FALSE))*(365.25*1*10^-6)),0)</f>
        <v>1.0650689999999999E-2</v>
      </c>
      <c r="K1221" s="4">
        <f>IF($I1221="Secured",(E1221*(VLOOKUP(F1221,'Background data'!B$8:D$18,3,FALSE))*(365.25*1*10^-6)),0)</f>
        <v>0.11834099999999999</v>
      </c>
      <c r="L1221" s="4">
        <f>IF(I1221="Secured",(E1221*(VLOOKUP(F1221,'Background data'!B$8:G$18,4,FALSE))*(365.25*1*10^-6)),0)</f>
        <v>5.3253449999999996E-3</v>
      </c>
      <c r="M1221" s="4">
        <f>IF(I1221="Secured",(E1221*(VLOOKUP(F1221,'Background data'!B$8:H$18,5,FALSE))*(365.25*1*10^-6)),0)</f>
        <v>0.21301379999999995</v>
      </c>
    </row>
    <row r="1222" spans="1:13" x14ac:dyDescent="0.3">
      <c r="A1222" s="2" t="s">
        <v>1751</v>
      </c>
      <c r="B1222" s="2" t="s">
        <v>322</v>
      </c>
      <c r="C1222" s="17">
        <v>45475</v>
      </c>
      <c r="D1222" s="2" t="s">
        <v>4</v>
      </c>
      <c r="E1222" s="2">
        <f>VLOOKUP(D1222,'Background data'!B$2:E$5,4,FALSE)</f>
        <v>47.25</v>
      </c>
      <c r="F1222" s="2" t="s">
        <v>11</v>
      </c>
      <c r="G1222" s="10">
        <v>45770</v>
      </c>
      <c r="H1222" s="2" t="s">
        <v>392</v>
      </c>
      <c r="I1222" s="2" t="str">
        <f t="shared" si="30"/>
        <v>Secured</v>
      </c>
      <c r="J1222" s="4">
        <f>IF($I1222="Secured",(E1222*(VLOOKUP(F1222,'Background data'!B$8:D$18,2,FALSE))*(365.25*1*10^-6)),0)</f>
        <v>7.7661281249999988E-3</v>
      </c>
      <c r="K1222" s="4">
        <f>IF($I1222="Secured",(E1222*(VLOOKUP(F1222,'Background data'!B$8:D$18,3,FALSE))*(365.25*1*10^-6)),0)</f>
        <v>8.6290312499999994E-2</v>
      </c>
      <c r="L1222" s="4">
        <f>IF(I1222="Secured",(E1222*(VLOOKUP(F1222,'Background data'!B$8:G$18,4,FALSE))*(365.25*1*10^-6)),0)</f>
        <v>3.8830640624999994E-3</v>
      </c>
      <c r="M1222" s="4">
        <f>IF(I1222="Secured",(E1222*(VLOOKUP(F1222,'Background data'!B$8:H$18,5,FALSE))*(365.25*1*10^-6)),0)</f>
        <v>0.15532256249999998</v>
      </c>
    </row>
    <row r="1223" spans="1:13" x14ac:dyDescent="0.3">
      <c r="A1223" s="2" t="s">
        <v>1752</v>
      </c>
      <c r="B1223" s="2" t="s">
        <v>322</v>
      </c>
      <c r="C1223" s="17">
        <v>45470</v>
      </c>
      <c r="D1223" s="2" t="s">
        <v>4</v>
      </c>
      <c r="E1223" s="2">
        <f>VLOOKUP(D1223,'Background data'!B$2:E$5,4,FALSE)</f>
        <v>47.25</v>
      </c>
      <c r="F1223" s="2" t="s">
        <v>11</v>
      </c>
      <c r="G1223" s="10">
        <v>45770</v>
      </c>
      <c r="H1223" s="2" t="s">
        <v>392</v>
      </c>
      <c r="I1223" s="2" t="str">
        <f t="shared" si="30"/>
        <v>Secured</v>
      </c>
      <c r="J1223" s="4">
        <f>IF($I1223="Secured",(E1223*(VLOOKUP(F1223,'Background data'!B$8:D$18,2,FALSE))*(365.25*1*10^-6)),0)</f>
        <v>7.7661281249999988E-3</v>
      </c>
      <c r="K1223" s="4">
        <f>IF($I1223="Secured",(E1223*(VLOOKUP(F1223,'Background data'!B$8:D$18,3,FALSE))*(365.25*1*10^-6)),0)</f>
        <v>8.6290312499999994E-2</v>
      </c>
      <c r="L1223" s="4">
        <f>IF(I1223="Secured",(E1223*(VLOOKUP(F1223,'Background data'!B$8:G$18,4,FALSE))*(365.25*1*10^-6)),0)</f>
        <v>3.8830640624999994E-3</v>
      </c>
      <c r="M1223" s="4">
        <f>IF(I1223="Secured",(E1223*(VLOOKUP(F1223,'Background data'!B$8:H$18,5,FALSE))*(365.25*1*10^-6)),0)</f>
        <v>0.15532256249999998</v>
      </c>
    </row>
    <row r="1224" spans="1:13" x14ac:dyDescent="0.3">
      <c r="A1224" s="2" t="s">
        <v>1753</v>
      </c>
      <c r="B1224" s="2" t="s">
        <v>322</v>
      </c>
      <c r="C1224" s="17">
        <v>45470</v>
      </c>
      <c r="D1224" s="2" t="s">
        <v>5</v>
      </c>
      <c r="E1224" s="2">
        <f>VLOOKUP(D1224,'Background data'!B$2:E$5,4,FALSE)</f>
        <v>64.8</v>
      </c>
      <c r="F1224" s="2" t="s">
        <v>11</v>
      </c>
      <c r="G1224" s="10">
        <v>45770</v>
      </c>
      <c r="H1224" s="2" t="s">
        <v>391</v>
      </c>
      <c r="I1224" s="2" t="str">
        <f t="shared" si="30"/>
        <v>Secured</v>
      </c>
      <c r="J1224" s="4">
        <f>IF($I1224="Secured",(E1224*(VLOOKUP(F1224,'Background data'!B$8:D$18,2,FALSE))*(365.25*1*10^-6)),0)</f>
        <v>1.0650689999999999E-2</v>
      </c>
      <c r="K1224" s="4">
        <f>IF($I1224="Secured",(E1224*(VLOOKUP(F1224,'Background data'!B$8:D$18,3,FALSE))*(365.25*1*10^-6)),0)</f>
        <v>0.11834099999999999</v>
      </c>
      <c r="L1224" s="4">
        <f>IF(I1224="Secured",(E1224*(VLOOKUP(F1224,'Background data'!B$8:G$18,4,FALSE))*(365.25*1*10^-6)),0)</f>
        <v>5.3253449999999996E-3</v>
      </c>
      <c r="M1224" s="4">
        <f>IF(I1224="Secured",(E1224*(VLOOKUP(F1224,'Background data'!B$8:H$18,5,FALSE))*(365.25*1*10^-6)),0)</f>
        <v>0.21301379999999995</v>
      </c>
    </row>
    <row r="1225" spans="1:13" x14ac:dyDescent="0.3">
      <c r="A1225" s="2" t="s">
        <v>1754</v>
      </c>
      <c r="B1225" s="2" t="s">
        <v>323</v>
      </c>
      <c r="C1225" s="17">
        <v>45476</v>
      </c>
      <c r="D1225" s="2" t="s">
        <v>5</v>
      </c>
      <c r="E1225" s="2">
        <f>VLOOKUP(D1225,'Background data'!B$2:E$5,4,FALSE)</f>
        <v>64.8</v>
      </c>
      <c r="F1225" s="2" t="s">
        <v>11</v>
      </c>
      <c r="G1225" s="10">
        <v>45770</v>
      </c>
      <c r="H1225" s="2" t="s">
        <v>391</v>
      </c>
      <c r="I1225" s="2" t="str">
        <f t="shared" si="30"/>
        <v>Secured</v>
      </c>
      <c r="J1225" s="4">
        <f>IF($I1225="Secured",(E1225*(VLOOKUP(F1225,'Background data'!B$8:D$18,2,FALSE))*(365.25*1*10^-6)),0)</f>
        <v>1.0650689999999999E-2</v>
      </c>
      <c r="K1225" s="4">
        <f>IF($I1225="Secured",(E1225*(VLOOKUP(F1225,'Background data'!B$8:D$18,3,FALSE))*(365.25*1*10^-6)),0)</f>
        <v>0.11834099999999999</v>
      </c>
      <c r="L1225" s="4">
        <f>IF(I1225="Secured",(E1225*(VLOOKUP(F1225,'Background data'!B$8:G$18,4,FALSE))*(365.25*1*10^-6)),0)</f>
        <v>5.3253449999999996E-3</v>
      </c>
      <c r="M1225" s="4">
        <f>IF(I1225="Secured",(E1225*(VLOOKUP(F1225,'Background data'!B$8:H$18,5,FALSE))*(365.25*1*10^-6)),0)</f>
        <v>0.21301379999999995</v>
      </c>
    </row>
    <row r="1226" spans="1:13" x14ac:dyDescent="0.3">
      <c r="A1226" s="2" t="s">
        <v>1755</v>
      </c>
      <c r="B1226" s="2" t="s">
        <v>323</v>
      </c>
      <c r="C1226" s="17">
        <v>45469</v>
      </c>
      <c r="D1226" s="2" t="s">
        <v>5</v>
      </c>
      <c r="E1226" s="2">
        <f>VLOOKUP(D1226,'Background data'!B$2:E$5,4,FALSE)</f>
        <v>64.8</v>
      </c>
      <c r="F1226" s="2" t="s">
        <v>11</v>
      </c>
      <c r="G1226" s="10">
        <v>45770</v>
      </c>
      <c r="H1226" s="2" t="s">
        <v>391</v>
      </c>
      <c r="I1226" s="2" t="str">
        <f t="shared" si="30"/>
        <v>Secured</v>
      </c>
      <c r="J1226" s="4">
        <f>IF($I1226="Secured",(E1226*(VLOOKUP(F1226,'Background data'!B$8:D$18,2,FALSE))*(365.25*1*10^-6)),0)</f>
        <v>1.0650689999999999E-2</v>
      </c>
      <c r="K1226" s="4">
        <f>IF($I1226="Secured",(E1226*(VLOOKUP(F1226,'Background data'!B$8:D$18,3,FALSE))*(365.25*1*10^-6)),0)</f>
        <v>0.11834099999999999</v>
      </c>
      <c r="L1226" s="4">
        <f>IF(I1226="Secured",(E1226*(VLOOKUP(F1226,'Background data'!B$8:G$18,4,FALSE))*(365.25*1*10^-6)),0)</f>
        <v>5.3253449999999996E-3</v>
      </c>
      <c r="M1226" s="4">
        <f>IF(I1226="Secured",(E1226*(VLOOKUP(F1226,'Background data'!B$8:H$18,5,FALSE))*(365.25*1*10^-6)),0)</f>
        <v>0.21301379999999995</v>
      </c>
    </row>
    <row r="1227" spans="1:13" x14ac:dyDescent="0.3">
      <c r="A1227" s="2" t="s">
        <v>1756</v>
      </c>
      <c r="B1227" s="2" t="s">
        <v>323</v>
      </c>
      <c r="C1227" s="17">
        <v>45467</v>
      </c>
      <c r="D1227" s="2" t="s">
        <v>5</v>
      </c>
      <c r="E1227" s="2">
        <f>VLOOKUP(D1227,'Background data'!B$2:E$5,4,FALSE)</f>
        <v>64.8</v>
      </c>
      <c r="F1227" s="2" t="s">
        <v>11</v>
      </c>
      <c r="G1227" s="10">
        <v>45770</v>
      </c>
      <c r="H1227" s="2" t="s">
        <v>391</v>
      </c>
      <c r="I1227" s="2" t="str">
        <f t="shared" si="30"/>
        <v>Secured</v>
      </c>
      <c r="J1227" s="4">
        <f>IF($I1227="Secured",(E1227*(VLOOKUP(F1227,'Background data'!B$8:D$18,2,FALSE))*(365.25*1*10^-6)),0)</f>
        <v>1.0650689999999999E-2</v>
      </c>
      <c r="K1227" s="4">
        <f>IF($I1227="Secured",(E1227*(VLOOKUP(F1227,'Background data'!B$8:D$18,3,FALSE))*(365.25*1*10^-6)),0)</f>
        <v>0.11834099999999999</v>
      </c>
      <c r="L1227" s="4">
        <f>IF(I1227="Secured",(E1227*(VLOOKUP(F1227,'Background data'!B$8:G$18,4,FALSE))*(365.25*1*10^-6)),0)</f>
        <v>5.3253449999999996E-3</v>
      </c>
      <c r="M1227" s="4">
        <f>IF(I1227="Secured",(E1227*(VLOOKUP(F1227,'Background data'!B$8:H$18,5,FALSE))*(365.25*1*10^-6)),0)</f>
        <v>0.21301379999999995</v>
      </c>
    </row>
    <row r="1228" spans="1:13" x14ac:dyDescent="0.3">
      <c r="A1228" s="2" t="s">
        <v>1757</v>
      </c>
      <c r="B1228" s="2" t="s">
        <v>323</v>
      </c>
      <c r="C1228" s="17">
        <v>45468</v>
      </c>
      <c r="D1228" s="2" t="s">
        <v>5</v>
      </c>
      <c r="E1228" s="2">
        <f>VLOOKUP(D1228,'Background data'!B$2:E$5,4,FALSE)</f>
        <v>64.8</v>
      </c>
      <c r="F1228" s="2" t="s">
        <v>11</v>
      </c>
      <c r="G1228" s="10">
        <v>45770</v>
      </c>
      <c r="H1228" s="2" t="s">
        <v>391</v>
      </c>
      <c r="I1228" s="2" t="str">
        <f t="shared" si="30"/>
        <v>Secured</v>
      </c>
      <c r="J1228" s="4">
        <f>IF($I1228="Secured",(E1228*(VLOOKUP(F1228,'Background data'!B$8:D$18,2,FALSE))*(365.25*1*10^-6)),0)</f>
        <v>1.0650689999999999E-2</v>
      </c>
      <c r="K1228" s="4">
        <f>IF($I1228="Secured",(E1228*(VLOOKUP(F1228,'Background data'!B$8:D$18,3,FALSE))*(365.25*1*10^-6)),0)</f>
        <v>0.11834099999999999</v>
      </c>
      <c r="L1228" s="4">
        <f>IF(I1228="Secured",(E1228*(VLOOKUP(F1228,'Background data'!B$8:G$18,4,FALSE))*(365.25*1*10^-6)),0)</f>
        <v>5.3253449999999996E-3</v>
      </c>
      <c r="M1228" s="4">
        <f>IF(I1228="Secured",(E1228*(VLOOKUP(F1228,'Background data'!B$8:H$18,5,FALSE))*(365.25*1*10^-6)),0)</f>
        <v>0.21301379999999995</v>
      </c>
    </row>
    <row r="1229" spans="1:13" x14ac:dyDescent="0.3">
      <c r="A1229" s="2" t="s">
        <v>1758</v>
      </c>
      <c r="B1229" s="2" t="s">
        <v>323</v>
      </c>
      <c r="C1229" s="17">
        <v>45463</v>
      </c>
      <c r="D1229" s="2" t="s">
        <v>5</v>
      </c>
      <c r="E1229" s="2">
        <f>VLOOKUP(D1229,'Background data'!B$2:E$5,4,FALSE)</f>
        <v>64.8</v>
      </c>
      <c r="F1229" s="2" t="s">
        <v>11</v>
      </c>
      <c r="G1229" s="10">
        <v>45770</v>
      </c>
      <c r="H1229" s="2" t="s">
        <v>391</v>
      </c>
      <c r="I1229" s="2" t="str">
        <f t="shared" si="30"/>
        <v>Secured</v>
      </c>
      <c r="J1229" s="4">
        <f>IF($I1229="Secured",(E1229*(VLOOKUP(F1229,'Background data'!B$8:D$18,2,FALSE))*(365.25*1*10^-6)),0)</f>
        <v>1.0650689999999999E-2</v>
      </c>
      <c r="K1229" s="4">
        <f>IF($I1229="Secured",(E1229*(VLOOKUP(F1229,'Background data'!B$8:D$18,3,FALSE))*(365.25*1*10^-6)),0)</f>
        <v>0.11834099999999999</v>
      </c>
      <c r="L1229" s="4">
        <f>IF(I1229="Secured",(E1229*(VLOOKUP(F1229,'Background data'!B$8:G$18,4,FALSE))*(365.25*1*10^-6)),0)</f>
        <v>5.3253449999999996E-3</v>
      </c>
      <c r="M1229" s="4">
        <f>IF(I1229="Secured",(E1229*(VLOOKUP(F1229,'Background data'!B$8:H$18,5,FALSE))*(365.25*1*10^-6)),0)</f>
        <v>0.21301379999999995</v>
      </c>
    </row>
    <row r="1230" spans="1:13" x14ac:dyDescent="0.3">
      <c r="A1230" s="2" t="s">
        <v>1759</v>
      </c>
      <c r="B1230" s="2" t="s">
        <v>323</v>
      </c>
      <c r="C1230" s="17">
        <v>45474</v>
      </c>
      <c r="D1230" s="2" t="s">
        <v>5</v>
      </c>
      <c r="E1230" s="2">
        <f>VLOOKUP(D1230,'Background data'!B$2:E$5,4,FALSE)</f>
        <v>64.8</v>
      </c>
      <c r="F1230" s="2" t="s">
        <v>11</v>
      </c>
      <c r="G1230" s="10">
        <v>45770</v>
      </c>
      <c r="H1230" s="2" t="s">
        <v>391</v>
      </c>
      <c r="I1230" s="2" t="str">
        <f t="shared" si="30"/>
        <v>Secured</v>
      </c>
      <c r="J1230" s="4">
        <f>IF($I1230="Secured",(E1230*(VLOOKUP(F1230,'Background data'!B$8:D$18,2,FALSE))*(365.25*1*10^-6)),0)</f>
        <v>1.0650689999999999E-2</v>
      </c>
      <c r="K1230" s="4">
        <f>IF($I1230="Secured",(E1230*(VLOOKUP(F1230,'Background data'!B$8:D$18,3,FALSE))*(365.25*1*10^-6)),0)</f>
        <v>0.11834099999999999</v>
      </c>
      <c r="L1230" s="4">
        <f>IF(I1230="Secured",(E1230*(VLOOKUP(F1230,'Background data'!B$8:G$18,4,FALSE))*(365.25*1*10^-6)),0)</f>
        <v>5.3253449999999996E-3</v>
      </c>
      <c r="M1230" s="4">
        <f>IF(I1230="Secured",(E1230*(VLOOKUP(F1230,'Background data'!B$8:H$18,5,FALSE))*(365.25*1*10^-6)),0)</f>
        <v>0.21301379999999995</v>
      </c>
    </row>
    <row r="1231" spans="1:13" x14ac:dyDescent="0.3">
      <c r="A1231" s="2" t="s">
        <v>1760</v>
      </c>
      <c r="B1231" s="2" t="s">
        <v>323</v>
      </c>
      <c r="C1231" s="17">
        <v>45467</v>
      </c>
      <c r="D1231" s="2" t="s">
        <v>5</v>
      </c>
      <c r="E1231" s="2">
        <f>VLOOKUP(D1231,'Background data'!B$2:E$5,4,FALSE)</f>
        <v>64.8</v>
      </c>
      <c r="F1231" s="2" t="s">
        <v>11</v>
      </c>
      <c r="G1231" s="10">
        <v>45770</v>
      </c>
      <c r="H1231" s="2" t="s">
        <v>391</v>
      </c>
      <c r="I1231" s="2" t="str">
        <f t="shared" si="30"/>
        <v>Secured</v>
      </c>
      <c r="J1231" s="4">
        <f>IF($I1231="Secured",(E1231*(VLOOKUP(F1231,'Background data'!B$8:D$18,2,FALSE))*(365.25*1*10^-6)),0)</f>
        <v>1.0650689999999999E-2</v>
      </c>
      <c r="K1231" s="4">
        <f>IF($I1231="Secured",(E1231*(VLOOKUP(F1231,'Background data'!B$8:D$18,3,FALSE))*(365.25*1*10^-6)),0)</f>
        <v>0.11834099999999999</v>
      </c>
      <c r="L1231" s="4">
        <f>IF(I1231="Secured",(E1231*(VLOOKUP(F1231,'Background data'!B$8:G$18,4,FALSE))*(365.25*1*10^-6)),0)</f>
        <v>5.3253449999999996E-3</v>
      </c>
      <c r="M1231" s="4">
        <f>IF(I1231="Secured",(E1231*(VLOOKUP(F1231,'Background data'!B$8:H$18,5,FALSE))*(365.25*1*10^-6)),0)</f>
        <v>0.21301379999999995</v>
      </c>
    </row>
    <row r="1232" spans="1:13" x14ac:dyDescent="0.3">
      <c r="A1232" s="2" t="s">
        <v>1761</v>
      </c>
      <c r="B1232" s="2" t="s">
        <v>323</v>
      </c>
      <c r="C1232" s="17">
        <v>45464</v>
      </c>
      <c r="D1232" s="2" t="s">
        <v>5</v>
      </c>
      <c r="E1232" s="2">
        <f>VLOOKUP(D1232,'Background data'!B$2:E$5,4,FALSE)</f>
        <v>64.8</v>
      </c>
      <c r="F1232" s="2" t="s">
        <v>11</v>
      </c>
      <c r="G1232" s="10">
        <v>45770</v>
      </c>
      <c r="H1232" s="2" t="s">
        <v>391</v>
      </c>
      <c r="I1232" s="2" t="str">
        <f t="shared" si="30"/>
        <v>Secured</v>
      </c>
      <c r="J1232" s="4">
        <f>IF($I1232="Secured",(E1232*(VLOOKUP(F1232,'Background data'!B$8:D$18,2,FALSE))*(365.25*1*10^-6)),0)</f>
        <v>1.0650689999999999E-2</v>
      </c>
      <c r="K1232" s="4">
        <f>IF($I1232="Secured",(E1232*(VLOOKUP(F1232,'Background data'!B$8:D$18,3,FALSE))*(365.25*1*10^-6)),0)</f>
        <v>0.11834099999999999</v>
      </c>
      <c r="L1232" s="4">
        <f>IF(I1232="Secured",(E1232*(VLOOKUP(F1232,'Background data'!B$8:G$18,4,FALSE))*(365.25*1*10^-6)),0)</f>
        <v>5.3253449999999996E-3</v>
      </c>
      <c r="M1232" s="4">
        <f>IF(I1232="Secured",(E1232*(VLOOKUP(F1232,'Background data'!B$8:H$18,5,FALSE))*(365.25*1*10^-6)),0)</f>
        <v>0.21301379999999995</v>
      </c>
    </row>
    <row r="1233" spans="1:13" x14ac:dyDescent="0.3">
      <c r="A1233" s="2" t="s">
        <v>1762</v>
      </c>
      <c r="B1233" s="2" t="s">
        <v>324</v>
      </c>
      <c r="C1233" s="17">
        <v>45481</v>
      </c>
      <c r="D1233" s="2" t="s">
        <v>4</v>
      </c>
      <c r="E1233" s="2">
        <f>VLOOKUP(D1233,'Background data'!B$2:E$5,4,FALSE)</f>
        <v>47.25</v>
      </c>
      <c r="F1233" s="2" t="s">
        <v>11</v>
      </c>
      <c r="G1233" s="10">
        <v>45770</v>
      </c>
      <c r="H1233" s="2" t="s">
        <v>392</v>
      </c>
      <c r="I1233" s="2" t="str">
        <f t="shared" si="30"/>
        <v>Secured</v>
      </c>
      <c r="J1233" s="4">
        <f>IF($I1233="Secured",(E1233*(VLOOKUP(F1233,'Background data'!B$8:D$18,2,FALSE))*(365.25*1*10^-6)),0)</f>
        <v>7.7661281249999988E-3</v>
      </c>
      <c r="K1233" s="4">
        <f>IF($I1233="Secured",(E1233*(VLOOKUP(F1233,'Background data'!B$8:D$18,3,FALSE))*(365.25*1*10^-6)),0)</f>
        <v>8.6290312499999994E-2</v>
      </c>
      <c r="L1233" s="4">
        <f>IF(I1233="Secured",(E1233*(VLOOKUP(F1233,'Background data'!B$8:G$18,4,FALSE))*(365.25*1*10^-6)),0)</f>
        <v>3.8830640624999994E-3</v>
      </c>
      <c r="M1233" s="4">
        <f>IF(I1233="Secured",(E1233*(VLOOKUP(F1233,'Background data'!B$8:H$18,5,FALSE))*(365.25*1*10^-6)),0)</f>
        <v>0.15532256249999998</v>
      </c>
    </row>
    <row r="1234" spans="1:13" x14ac:dyDescent="0.3">
      <c r="A1234" s="2" t="s">
        <v>1763</v>
      </c>
      <c r="B1234" s="2" t="s">
        <v>324</v>
      </c>
      <c r="C1234" s="17">
        <v>45475</v>
      </c>
      <c r="D1234" s="2" t="s">
        <v>4</v>
      </c>
      <c r="E1234" s="2">
        <f>VLOOKUP(D1234,'Background data'!B$2:E$5,4,FALSE)</f>
        <v>47.25</v>
      </c>
      <c r="F1234" s="2" t="s">
        <v>11</v>
      </c>
      <c r="G1234" s="10">
        <v>45770</v>
      </c>
      <c r="H1234" s="2" t="s">
        <v>392</v>
      </c>
      <c r="I1234" s="2" t="str">
        <f t="shared" si="30"/>
        <v>Secured</v>
      </c>
      <c r="J1234" s="4">
        <f>IF($I1234="Secured",(E1234*(VLOOKUP(F1234,'Background data'!B$8:D$18,2,FALSE))*(365.25*1*10^-6)),0)</f>
        <v>7.7661281249999988E-3</v>
      </c>
      <c r="K1234" s="4">
        <f>IF($I1234="Secured",(E1234*(VLOOKUP(F1234,'Background data'!B$8:D$18,3,FALSE))*(365.25*1*10^-6)),0)</f>
        <v>8.6290312499999994E-2</v>
      </c>
      <c r="L1234" s="4">
        <f>IF(I1234="Secured",(E1234*(VLOOKUP(F1234,'Background data'!B$8:G$18,4,FALSE))*(365.25*1*10^-6)),0)</f>
        <v>3.8830640624999994E-3</v>
      </c>
      <c r="M1234" s="4">
        <f>IF(I1234="Secured",(E1234*(VLOOKUP(F1234,'Background data'!B$8:H$18,5,FALSE))*(365.25*1*10^-6)),0)</f>
        <v>0.15532256249999998</v>
      </c>
    </row>
    <row r="1235" spans="1:13" x14ac:dyDescent="0.3">
      <c r="A1235" s="2" t="s">
        <v>1764</v>
      </c>
      <c r="B1235" s="2" t="s">
        <v>324</v>
      </c>
      <c r="C1235" s="17">
        <v>45471</v>
      </c>
      <c r="D1235" s="2" t="s">
        <v>5</v>
      </c>
      <c r="E1235" s="2">
        <f>VLOOKUP(D1235,'Background data'!B$2:E$5,4,FALSE)</f>
        <v>64.8</v>
      </c>
      <c r="F1235" s="2" t="s">
        <v>11</v>
      </c>
      <c r="G1235" s="10">
        <v>45770</v>
      </c>
      <c r="H1235" s="2" t="s">
        <v>391</v>
      </c>
      <c r="I1235" s="2" t="str">
        <f t="shared" si="30"/>
        <v>Secured</v>
      </c>
      <c r="J1235" s="4">
        <f>IF($I1235="Secured",(E1235*(VLOOKUP(F1235,'Background data'!B$8:D$18,2,FALSE))*(365.25*1*10^-6)),0)</f>
        <v>1.0650689999999999E-2</v>
      </c>
      <c r="K1235" s="4">
        <f>IF($I1235="Secured",(E1235*(VLOOKUP(F1235,'Background data'!B$8:D$18,3,FALSE))*(365.25*1*10^-6)),0)</f>
        <v>0.11834099999999999</v>
      </c>
      <c r="L1235" s="4">
        <f>IF(I1235="Secured",(E1235*(VLOOKUP(F1235,'Background data'!B$8:G$18,4,FALSE))*(365.25*1*10^-6)),0)</f>
        <v>5.3253449999999996E-3</v>
      </c>
      <c r="M1235" s="4">
        <f>IF(I1235="Secured",(E1235*(VLOOKUP(F1235,'Background data'!B$8:H$18,5,FALSE))*(365.25*1*10^-6)),0)</f>
        <v>0.21301379999999995</v>
      </c>
    </row>
    <row r="1236" spans="1:13" x14ac:dyDescent="0.3">
      <c r="A1236" s="2" t="s">
        <v>1765</v>
      </c>
      <c r="B1236" s="2" t="s">
        <v>324</v>
      </c>
      <c r="C1236" s="17">
        <v>45469</v>
      </c>
      <c r="D1236" s="2" t="s">
        <v>4</v>
      </c>
      <c r="E1236" s="2">
        <f>VLOOKUP(D1236,'Background data'!B$2:E$5,4,FALSE)</f>
        <v>47.25</v>
      </c>
      <c r="F1236" s="2" t="s">
        <v>11</v>
      </c>
      <c r="G1236" s="10">
        <v>45770</v>
      </c>
      <c r="H1236" s="2" t="s">
        <v>392</v>
      </c>
      <c r="I1236" s="2" t="str">
        <f t="shared" si="30"/>
        <v>Secured</v>
      </c>
      <c r="J1236" s="4">
        <f>IF($I1236="Secured",(E1236*(VLOOKUP(F1236,'Background data'!B$8:D$18,2,FALSE))*(365.25*1*10^-6)),0)</f>
        <v>7.7661281249999988E-3</v>
      </c>
      <c r="K1236" s="4">
        <f>IF($I1236="Secured",(E1236*(VLOOKUP(F1236,'Background data'!B$8:D$18,3,FALSE))*(365.25*1*10^-6)),0)</f>
        <v>8.6290312499999994E-2</v>
      </c>
      <c r="L1236" s="4">
        <f>IF(I1236="Secured",(E1236*(VLOOKUP(F1236,'Background data'!B$8:G$18,4,FALSE))*(365.25*1*10^-6)),0)</f>
        <v>3.8830640624999994E-3</v>
      </c>
      <c r="M1236" s="4">
        <f>IF(I1236="Secured",(E1236*(VLOOKUP(F1236,'Background data'!B$8:H$18,5,FALSE))*(365.25*1*10^-6)),0)</f>
        <v>0.15532256249999998</v>
      </c>
    </row>
    <row r="1237" spans="1:13" x14ac:dyDescent="0.3">
      <c r="A1237" s="2" t="s">
        <v>1766</v>
      </c>
      <c r="B1237" s="2" t="s">
        <v>324</v>
      </c>
      <c r="C1237" s="17">
        <v>45467</v>
      </c>
      <c r="D1237" s="2" t="s">
        <v>5</v>
      </c>
      <c r="E1237" s="2">
        <f>VLOOKUP(D1237,'Background data'!B$2:E$5,4,FALSE)</f>
        <v>64.8</v>
      </c>
      <c r="F1237" s="2" t="s">
        <v>11</v>
      </c>
      <c r="G1237" s="10">
        <v>45770</v>
      </c>
      <c r="H1237" s="2" t="s">
        <v>391</v>
      </c>
      <c r="I1237" s="2" t="str">
        <f t="shared" si="30"/>
        <v>Secured</v>
      </c>
      <c r="J1237" s="4">
        <f>IF($I1237="Secured",(E1237*(VLOOKUP(F1237,'Background data'!B$8:D$18,2,FALSE))*(365.25*1*10^-6)),0)</f>
        <v>1.0650689999999999E-2</v>
      </c>
      <c r="K1237" s="4">
        <f>IF($I1237="Secured",(E1237*(VLOOKUP(F1237,'Background data'!B$8:D$18,3,FALSE))*(365.25*1*10^-6)),0)</f>
        <v>0.11834099999999999</v>
      </c>
      <c r="L1237" s="4">
        <f>IF(I1237="Secured",(E1237*(VLOOKUP(F1237,'Background data'!B$8:G$18,4,FALSE))*(365.25*1*10^-6)),0)</f>
        <v>5.3253449999999996E-3</v>
      </c>
      <c r="M1237" s="4">
        <f>IF(I1237="Secured",(E1237*(VLOOKUP(F1237,'Background data'!B$8:H$18,5,FALSE))*(365.25*1*10^-6)),0)</f>
        <v>0.21301379999999995</v>
      </c>
    </row>
    <row r="1238" spans="1:13" x14ac:dyDescent="0.3">
      <c r="A1238" s="2" t="s">
        <v>1767</v>
      </c>
      <c r="B1238" s="2" t="s">
        <v>324</v>
      </c>
      <c r="C1238" s="17">
        <v>45475</v>
      </c>
      <c r="D1238" s="2" t="s">
        <v>5</v>
      </c>
      <c r="E1238" s="2">
        <f>VLOOKUP(D1238,'Background data'!B$2:E$5,4,FALSE)</f>
        <v>64.8</v>
      </c>
      <c r="F1238" s="2" t="s">
        <v>11</v>
      </c>
      <c r="G1238" s="10">
        <v>45770</v>
      </c>
      <c r="H1238" s="2" t="s">
        <v>391</v>
      </c>
      <c r="I1238" s="2" t="str">
        <f t="shared" si="30"/>
        <v>Secured</v>
      </c>
      <c r="J1238" s="4">
        <f>IF($I1238="Secured",(E1238*(VLOOKUP(F1238,'Background data'!B$8:D$18,2,FALSE))*(365.25*1*10^-6)),0)</f>
        <v>1.0650689999999999E-2</v>
      </c>
      <c r="K1238" s="4">
        <f>IF($I1238="Secured",(E1238*(VLOOKUP(F1238,'Background data'!B$8:D$18,3,FALSE))*(365.25*1*10^-6)),0)</f>
        <v>0.11834099999999999</v>
      </c>
      <c r="L1238" s="4">
        <f>IF(I1238="Secured",(E1238*(VLOOKUP(F1238,'Background data'!B$8:G$18,4,FALSE))*(365.25*1*10^-6)),0)</f>
        <v>5.3253449999999996E-3</v>
      </c>
      <c r="M1238" s="4">
        <f>IF(I1238="Secured",(E1238*(VLOOKUP(F1238,'Background data'!B$8:H$18,5,FALSE))*(365.25*1*10^-6)),0)</f>
        <v>0.21301379999999995</v>
      </c>
    </row>
    <row r="1239" spans="1:13" x14ac:dyDescent="0.3">
      <c r="A1239" s="2" t="s">
        <v>1768</v>
      </c>
      <c r="B1239" s="2" t="s">
        <v>324</v>
      </c>
      <c r="C1239" s="17">
        <v>45474</v>
      </c>
      <c r="D1239" s="2" t="s">
        <v>5</v>
      </c>
      <c r="E1239" s="2">
        <f>VLOOKUP(D1239,'Background data'!B$2:E$5,4,FALSE)</f>
        <v>64.8</v>
      </c>
      <c r="F1239" s="2" t="s">
        <v>11</v>
      </c>
      <c r="G1239" s="10">
        <v>45770</v>
      </c>
      <c r="H1239" s="2" t="s">
        <v>391</v>
      </c>
      <c r="I1239" s="2" t="str">
        <f t="shared" si="30"/>
        <v>Secured</v>
      </c>
      <c r="J1239" s="4">
        <f>IF($I1239="Secured",(E1239*(VLOOKUP(F1239,'Background data'!B$8:D$18,2,FALSE))*(365.25*1*10^-6)),0)</f>
        <v>1.0650689999999999E-2</v>
      </c>
      <c r="K1239" s="4">
        <f>IF($I1239="Secured",(E1239*(VLOOKUP(F1239,'Background data'!B$8:D$18,3,FALSE))*(365.25*1*10^-6)),0)</f>
        <v>0.11834099999999999</v>
      </c>
      <c r="L1239" s="4">
        <f>IF(I1239="Secured",(E1239*(VLOOKUP(F1239,'Background data'!B$8:G$18,4,FALSE))*(365.25*1*10^-6)),0)</f>
        <v>5.3253449999999996E-3</v>
      </c>
      <c r="M1239" s="4">
        <f>IF(I1239="Secured",(E1239*(VLOOKUP(F1239,'Background data'!B$8:H$18,5,FALSE))*(365.25*1*10^-6)),0)</f>
        <v>0.21301379999999995</v>
      </c>
    </row>
    <row r="1240" spans="1:13" x14ac:dyDescent="0.3">
      <c r="A1240" s="2" t="s">
        <v>1769</v>
      </c>
      <c r="B1240" s="2" t="s">
        <v>324</v>
      </c>
      <c r="C1240" s="17">
        <v>45469</v>
      </c>
      <c r="D1240" s="2" t="s">
        <v>5</v>
      </c>
      <c r="E1240" s="2">
        <f>VLOOKUP(D1240,'Background data'!B$2:E$5,4,FALSE)</f>
        <v>64.8</v>
      </c>
      <c r="F1240" s="2" t="s">
        <v>11</v>
      </c>
      <c r="G1240" s="10">
        <v>45770</v>
      </c>
      <c r="H1240" s="2" t="s">
        <v>391</v>
      </c>
      <c r="I1240" s="2" t="str">
        <f t="shared" si="30"/>
        <v>Secured</v>
      </c>
      <c r="J1240" s="4">
        <f>IF($I1240="Secured",(E1240*(VLOOKUP(F1240,'Background data'!B$8:D$18,2,FALSE))*(365.25*1*10^-6)),0)</f>
        <v>1.0650689999999999E-2</v>
      </c>
      <c r="K1240" s="4">
        <f>IF($I1240="Secured",(E1240*(VLOOKUP(F1240,'Background data'!B$8:D$18,3,FALSE))*(365.25*1*10^-6)),0)</f>
        <v>0.11834099999999999</v>
      </c>
      <c r="L1240" s="4">
        <f>IF(I1240="Secured",(E1240*(VLOOKUP(F1240,'Background data'!B$8:G$18,4,FALSE))*(365.25*1*10^-6)),0)</f>
        <v>5.3253449999999996E-3</v>
      </c>
      <c r="M1240" s="4">
        <f>IF(I1240="Secured",(E1240*(VLOOKUP(F1240,'Background data'!B$8:H$18,5,FALSE))*(365.25*1*10^-6)),0)</f>
        <v>0.21301379999999995</v>
      </c>
    </row>
    <row r="1241" spans="1:13" x14ac:dyDescent="0.3">
      <c r="A1241" s="2" t="s">
        <v>1770</v>
      </c>
      <c r="B1241" s="2" t="s">
        <v>324</v>
      </c>
      <c r="C1241" s="17">
        <v>45464</v>
      </c>
      <c r="D1241" s="2" t="s">
        <v>5</v>
      </c>
      <c r="E1241" s="2">
        <f>VLOOKUP(D1241,'Background data'!B$2:E$5,4,FALSE)</f>
        <v>64.8</v>
      </c>
      <c r="F1241" s="2" t="s">
        <v>11</v>
      </c>
      <c r="G1241" s="10">
        <v>45770</v>
      </c>
      <c r="H1241" s="2" t="s">
        <v>391</v>
      </c>
      <c r="I1241" s="2" t="str">
        <f t="shared" si="30"/>
        <v>Secured</v>
      </c>
      <c r="J1241" s="4">
        <f>IF($I1241="Secured",(E1241*(VLOOKUP(F1241,'Background data'!B$8:D$18,2,FALSE))*(365.25*1*10^-6)),0)</f>
        <v>1.0650689999999999E-2</v>
      </c>
      <c r="K1241" s="4">
        <f>IF($I1241="Secured",(E1241*(VLOOKUP(F1241,'Background data'!B$8:D$18,3,FALSE))*(365.25*1*10^-6)),0)</f>
        <v>0.11834099999999999</v>
      </c>
      <c r="L1241" s="4">
        <f>IF(I1241="Secured",(E1241*(VLOOKUP(F1241,'Background data'!B$8:G$18,4,FALSE))*(365.25*1*10^-6)),0)</f>
        <v>5.3253449999999996E-3</v>
      </c>
      <c r="M1241" s="4">
        <f>IF(I1241="Secured",(E1241*(VLOOKUP(F1241,'Background data'!B$8:H$18,5,FALSE))*(365.25*1*10^-6)),0)</f>
        <v>0.21301379999999995</v>
      </c>
    </row>
    <row r="1242" spans="1:13" x14ac:dyDescent="0.3">
      <c r="A1242" s="2" t="s">
        <v>1029</v>
      </c>
      <c r="B1242" s="2" t="s">
        <v>324</v>
      </c>
      <c r="C1242" s="17">
        <v>45490</v>
      </c>
      <c r="D1242" s="2" t="s">
        <v>5</v>
      </c>
      <c r="E1242" s="2">
        <f>VLOOKUP(D1242,'Background data'!B$2:E$5,4,FALSE)</f>
        <v>64.8</v>
      </c>
      <c r="F1242" s="2" t="s">
        <v>11</v>
      </c>
      <c r="G1242" s="10">
        <v>45770</v>
      </c>
      <c r="H1242" s="2" t="s">
        <v>391</v>
      </c>
      <c r="I1242" s="2" t="str">
        <f t="shared" si="30"/>
        <v>Secured</v>
      </c>
      <c r="J1242" s="4">
        <f>IF($I1242="Secured",(E1242*(VLOOKUP(F1242,'Background data'!B$8:D$18,2,FALSE))*(365.25*1*10^-6)),0)</f>
        <v>1.0650689999999999E-2</v>
      </c>
      <c r="K1242" s="4">
        <f>IF($I1242="Secured",(E1242*(VLOOKUP(F1242,'Background data'!B$8:D$18,3,FALSE))*(365.25*1*10^-6)),0)</f>
        <v>0.11834099999999999</v>
      </c>
      <c r="L1242" s="4">
        <f>IF(I1242="Secured",(E1242*(VLOOKUP(F1242,'Background data'!B$8:G$18,4,FALSE))*(365.25*1*10^-6)),0)</f>
        <v>5.3253449999999996E-3</v>
      </c>
      <c r="M1242" s="4">
        <f>IF(I1242="Secured",(E1242*(VLOOKUP(F1242,'Background data'!B$8:H$18,5,FALSE))*(365.25*1*10^-6)),0)</f>
        <v>0.21301379999999995</v>
      </c>
    </row>
    <row r="1243" spans="1:13" x14ac:dyDescent="0.3">
      <c r="A1243" s="2" t="s">
        <v>1771</v>
      </c>
      <c r="B1243" s="2" t="s">
        <v>325</v>
      </c>
      <c r="C1243" s="17">
        <v>45481</v>
      </c>
      <c r="D1243" s="2" t="s">
        <v>4</v>
      </c>
      <c r="E1243" s="2">
        <f>VLOOKUP(D1243,'Background data'!B$2:E$5,4,FALSE)</f>
        <v>47.25</v>
      </c>
      <c r="F1243" s="2" t="s">
        <v>11</v>
      </c>
      <c r="G1243" s="10">
        <v>45770</v>
      </c>
      <c r="H1243" s="2" t="s">
        <v>392</v>
      </c>
      <c r="I1243" s="2" t="str">
        <f t="shared" ref="I1243:I1278" si="31">IF(G1243="","Not secured","Secured")</f>
        <v>Secured</v>
      </c>
      <c r="J1243" s="4">
        <f>IF($I1243="Secured",(E1243*(VLOOKUP(F1243,'Background data'!B$8:D$18,2,FALSE))*(365.25*1*10^-6)),0)</f>
        <v>7.7661281249999988E-3</v>
      </c>
      <c r="K1243" s="4">
        <f>IF($I1243="Secured",(E1243*(VLOOKUP(F1243,'Background data'!B$8:D$18,3,FALSE))*(365.25*1*10^-6)),0)</f>
        <v>8.6290312499999994E-2</v>
      </c>
      <c r="L1243" s="4">
        <f>IF(I1243="Secured",(E1243*(VLOOKUP(F1243,'Background data'!B$8:G$18,4,FALSE))*(365.25*1*10^-6)),0)</f>
        <v>3.8830640624999994E-3</v>
      </c>
      <c r="M1243" s="4">
        <f>IF(I1243="Secured",(E1243*(VLOOKUP(F1243,'Background data'!B$8:H$18,5,FALSE))*(365.25*1*10^-6)),0)</f>
        <v>0.15532256249999998</v>
      </c>
    </row>
    <row r="1244" spans="1:13" x14ac:dyDescent="0.3">
      <c r="A1244" s="2" t="s">
        <v>1772</v>
      </c>
      <c r="B1244" s="2" t="s">
        <v>325</v>
      </c>
      <c r="C1244" s="17">
        <v>45463</v>
      </c>
      <c r="D1244" s="2" t="s">
        <v>4</v>
      </c>
      <c r="E1244" s="2">
        <f>VLOOKUP(D1244,'Background data'!B$2:E$5,4,FALSE)</f>
        <v>47.25</v>
      </c>
      <c r="F1244" s="2" t="s">
        <v>11</v>
      </c>
      <c r="G1244" s="10">
        <v>45770</v>
      </c>
      <c r="H1244" s="2" t="s">
        <v>392</v>
      </c>
      <c r="I1244" s="2" t="str">
        <f t="shared" si="31"/>
        <v>Secured</v>
      </c>
      <c r="J1244" s="4">
        <f>IF($I1244="Secured",(E1244*(VLOOKUP(F1244,'Background data'!B$8:D$18,2,FALSE))*(365.25*1*10^-6)),0)</f>
        <v>7.7661281249999988E-3</v>
      </c>
      <c r="K1244" s="4">
        <f>IF($I1244="Secured",(E1244*(VLOOKUP(F1244,'Background data'!B$8:D$18,3,FALSE))*(365.25*1*10^-6)),0)</f>
        <v>8.6290312499999994E-2</v>
      </c>
      <c r="L1244" s="4">
        <f>IF(I1244="Secured",(E1244*(VLOOKUP(F1244,'Background data'!B$8:G$18,4,FALSE))*(365.25*1*10^-6)),0)</f>
        <v>3.8830640624999994E-3</v>
      </c>
      <c r="M1244" s="4">
        <f>IF(I1244="Secured",(E1244*(VLOOKUP(F1244,'Background data'!B$8:H$18,5,FALSE))*(365.25*1*10^-6)),0)</f>
        <v>0.15532256249999998</v>
      </c>
    </row>
    <row r="1245" spans="1:13" x14ac:dyDescent="0.3">
      <c r="A1245" s="2" t="s">
        <v>1773</v>
      </c>
      <c r="B1245" s="2" t="s">
        <v>325</v>
      </c>
      <c r="C1245" s="17">
        <v>45470</v>
      </c>
      <c r="D1245" s="2" t="s">
        <v>4</v>
      </c>
      <c r="E1245" s="2">
        <f>VLOOKUP(D1245,'Background data'!B$2:E$5,4,FALSE)</f>
        <v>47.25</v>
      </c>
      <c r="F1245" s="2" t="s">
        <v>11</v>
      </c>
      <c r="G1245" s="10">
        <v>45770</v>
      </c>
      <c r="H1245" s="2" t="s">
        <v>392</v>
      </c>
      <c r="I1245" s="2" t="str">
        <f t="shared" si="31"/>
        <v>Secured</v>
      </c>
      <c r="J1245" s="4">
        <f>IF($I1245="Secured",(E1245*(VLOOKUP(F1245,'Background data'!B$8:D$18,2,FALSE))*(365.25*1*10^-6)),0)</f>
        <v>7.7661281249999988E-3</v>
      </c>
      <c r="K1245" s="4">
        <f>IF($I1245="Secured",(E1245*(VLOOKUP(F1245,'Background data'!B$8:D$18,3,FALSE))*(365.25*1*10^-6)),0)</f>
        <v>8.6290312499999994E-2</v>
      </c>
      <c r="L1245" s="4">
        <f>IF(I1245="Secured",(E1245*(VLOOKUP(F1245,'Background data'!B$8:G$18,4,FALSE))*(365.25*1*10^-6)),0)</f>
        <v>3.8830640624999994E-3</v>
      </c>
      <c r="M1245" s="4">
        <f>IF(I1245="Secured",(E1245*(VLOOKUP(F1245,'Background data'!B$8:H$18,5,FALSE))*(365.25*1*10^-6)),0)</f>
        <v>0.15532256249999998</v>
      </c>
    </row>
    <row r="1246" spans="1:13" x14ac:dyDescent="0.3">
      <c r="A1246" s="2" t="s">
        <v>1774</v>
      </c>
      <c r="B1246" s="2" t="s">
        <v>325</v>
      </c>
      <c r="C1246" s="17">
        <v>45463</v>
      </c>
      <c r="D1246" s="2" t="s">
        <v>4</v>
      </c>
      <c r="E1246" s="2">
        <f>VLOOKUP(D1246,'Background data'!B$2:E$5,4,FALSE)</f>
        <v>47.25</v>
      </c>
      <c r="F1246" s="2" t="s">
        <v>11</v>
      </c>
      <c r="G1246" s="10">
        <v>45770</v>
      </c>
      <c r="H1246" s="2" t="s">
        <v>392</v>
      </c>
      <c r="I1246" s="2" t="str">
        <f t="shared" si="31"/>
        <v>Secured</v>
      </c>
      <c r="J1246" s="4">
        <f>IF($I1246="Secured",(E1246*(VLOOKUP(F1246,'Background data'!B$8:D$18,2,FALSE))*(365.25*1*10^-6)),0)</f>
        <v>7.7661281249999988E-3</v>
      </c>
      <c r="K1246" s="4">
        <f>IF($I1246="Secured",(E1246*(VLOOKUP(F1246,'Background data'!B$8:D$18,3,FALSE))*(365.25*1*10^-6)),0)</f>
        <v>8.6290312499999994E-2</v>
      </c>
      <c r="L1246" s="4">
        <f>IF(I1246="Secured",(E1246*(VLOOKUP(F1246,'Background data'!B$8:G$18,4,FALSE))*(365.25*1*10^-6)),0)</f>
        <v>3.8830640624999994E-3</v>
      </c>
      <c r="M1246" s="4">
        <f>IF(I1246="Secured",(E1246*(VLOOKUP(F1246,'Background data'!B$8:H$18,5,FALSE))*(365.25*1*10^-6)),0)</f>
        <v>0.15532256249999998</v>
      </c>
    </row>
    <row r="1247" spans="1:13" x14ac:dyDescent="0.3">
      <c r="A1247" s="2" t="s">
        <v>1775</v>
      </c>
      <c r="B1247" s="2" t="s">
        <v>325</v>
      </c>
      <c r="C1247" s="17">
        <v>45463</v>
      </c>
      <c r="D1247" s="2" t="s">
        <v>4</v>
      </c>
      <c r="E1247" s="2">
        <f>VLOOKUP(D1247,'Background data'!B$2:E$5,4,FALSE)</f>
        <v>47.25</v>
      </c>
      <c r="F1247" s="2" t="s">
        <v>11</v>
      </c>
      <c r="G1247" s="10">
        <v>45770</v>
      </c>
      <c r="H1247" s="2" t="s">
        <v>392</v>
      </c>
      <c r="I1247" s="2" t="str">
        <f t="shared" si="31"/>
        <v>Secured</v>
      </c>
      <c r="J1247" s="4">
        <f>IF($I1247="Secured",(E1247*(VLOOKUP(F1247,'Background data'!B$8:D$18,2,FALSE))*(365.25*1*10^-6)),0)</f>
        <v>7.7661281249999988E-3</v>
      </c>
      <c r="K1247" s="4">
        <f>IF($I1247="Secured",(E1247*(VLOOKUP(F1247,'Background data'!B$8:D$18,3,FALSE))*(365.25*1*10^-6)),0)</f>
        <v>8.6290312499999994E-2</v>
      </c>
      <c r="L1247" s="4">
        <f>IF(I1247="Secured",(E1247*(VLOOKUP(F1247,'Background data'!B$8:G$18,4,FALSE))*(365.25*1*10^-6)),0)</f>
        <v>3.8830640624999994E-3</v>
      </c>
      <c r="M1247" s="4">
        <f>IF(I1247="Secured",(E1247*(VLOOKUP(F1247,'Background data'!B$8:H$18,5,FALSE))*(365.25*1*10^-6)),0)</f>
        <v>0.15532256249999998</v>
      </c>
    </row>
    <row r="1248" spans="1:13" x14ac:dyDescent="0.3">
      <c r="A1248" s="2" t="s">
        <v>1776</v>
      </c>
      <c r="B1248" s="2" t="s">
        <v>325</v>
      </c>
      <c r="C1248" s="17">
        <v>45467</v>
      </c>
      <c r="D1248" s="2" t="s">
        <v>4</v>
      </c>
      <c r="E1248" s="2">
        <f>VLOOKUP(D1248,'Background data'!B$2:E$5,4,FALSE)</f>
        <v>47.25</v>
      </c>
      <c r="F1248" s="2" t="s">
        <v>11</v>
      </c>
      <c r="G1248" s="10">
        <v>45770</v>
      </c>
      <c r="H1248" s="2" t="s">
        <v>392</v>
      </c>
      <c r="I1248" s="2" t="str">
        <f t="shared" si="31"/>
        <v>Secured</v>
      </c>
      <c r="J1248" s="4">
        <f>IF($I1248="Secured",(E1248*(VLOOKUP(F1248,'Background data'!B$8:D$18,2,FALSE))*(365.25*1*10^-6)),0)</f>
        <v>7.7661281249999988E-3</v>
      </c>
      <c r="K1248" s="4">
        <f>IF($I1248="Secured",(E1248*(VLOOKUP(F1248,'Background data'!B$8:D$18,3,FALSE))*(365.25*1*10^-6)),0)</f>
        <v>8.6290312499999994E-2</v>
      </c>
      <c r="L1248" s="4">
        <f>IF(I1248="Secured",(E1248*(VLOOKUP(F1248,'Background data'!B$8:G$18,4,FALSE))*(365.25*1*10^-6)),0)</f>
        <v>3.8830640624999994E-3</v>
      </c>
      <c r="M1248" s="4">
        <f>IF(I1248="Secured",(E1248*(VLOOKUP(F1248,'Background data'!B$8:H$18,5,FALSE))*(365.25*1*10^-6)),0)</f>
        <v>0.15532256249999998</v>
      </c>
    </row>
    <row r="1249" spans="1:13" x14ac:dyDescent="0.3">
      <c r="A1249" s="2" t="s">
        <v>1777</v>
      </c>
      <c r="B1249" s="2" t="s">
        <v>325</v>
      </c>
      <c r="C1249" s="17">
        <v>45476</v>
      </c>
      <c r="D1249" s="2" t="s">
        <v>4</v>
      </c>
      <c r="E1249" s="2">
        <f>VLOOKUP(D1249,'Background data'!B$2:E$5,4,FALSE)</f>
        <v>47.25</v>
      </c>
      <c r="F1249" s="2" t="s">
        <v>11</v>
      </c>
      <c r="G1249" s="10">
        <v>45770</v>
      </c>
      <c r="H1249" s="2" t="s">
        <v>392</v>
      </c>
      <c r="I1249" s="2" t="str">
        <f t="shared" si="31"/>
        <v>Secured</v>
      </c>
      <c r="J1249" s="4">
        <f>IF($I1249="Secured",(E1249*(VLOOKUP(F1249,'Background data'!B$8:D$18,2,FALSE))*(365.25*1*10^-6)),0)</f>
        <v>7.7661281249999988E-3</v>
      </c>
      <c r="K1249" s="4">
        <f>IF($I1249="Secured",(E1249*(VLOOKUP(F1249,'Background data'!B$8:D$18,3,FALSE))*(365.25*1*10^-6)),0)</f>
        <v>8.6290312499999994E-2</v>
      </c>
      <c r="L1249" s="4">
        <f>IF(I1249="Secured",(E1249*(VLOOKUP(F1249,'Background data'!B$8:G$18,4,FALSE))*(365.25*1*10^-6)),0)</f>
        <v>3.8830640624999994E-3</v>
      </c>
      <c r="M1249" s="4">
        <f>IF(I1249="Secured",(E1249*(VLOOKUP(F1249,'Background data'!B$8:H$18,5,FALSE))*(365.25*1*10^-6)),0)</f>
        <v>0.15532256249999998</v>
      </c>
    </row>
    <row r="1250" spans="1:13" x14ac:dyDescent="0.3">
      <c r="A1250" s="2" t="s">
        <v>1778</v>
      </c>
      <c r="B1250" s="2" t="s">
        <v>325</v>
      </c>
      <c r="C1250" s="17">
        <v>45467</v>
      </c>
      <c r="D1250" s="2" t="s">
        <v>4</v>
      </c>
      <c r="E1250" s="2">
        <f>VLOOKUP(D1250,'Background data'!B$2:E$5,4,FALSE)</f>
        <v>47.25</v>
      </c>
      <c r="F1250" s="2" t="s">
        <v>11</v>
      </c>
      <c r="G1250" s="10">
        <v>45770</v>
      </c>
      <c r="H1250" s="2" t="s">
        <v>392</v>
      </c>
      <c r="I1250" s="2" t="str">
        <f t="shared" si="31"/>
        <v>Secured</v>
      </c>
      <c r="J1250" s="4">
        <f>IF($I1250="Secured",(E1250*(VLOOKUP(F1250,'Background data'!B$8:D$18,2,FALSE))*(365.25*1*10^-6)),0)</f>
        <v>7.7661281249999988E-3</v>
      </c>
      <c r="K1250" s="4">
        <f>IF($I1250="Secured",(E1250*(VLOOKUP(F1250,'Background data'!B$8:D$18,3,FALSE))*(365.25*1*10^-6)),0)</f>
        <v>8.6290312499999994E-2</v>
      </c>
      <c r="L1250" s="4">
        <f>IF(I1250="Secured",(E1250*(VLOOKUP(F1250,'Background data'!B$8:G$18,4,FALSE))*(365.25*1*10^-6)),0)</f>
        <v>3.8830640624999994E-3</v>
      </c>
      <c r="M1250" s="4">
        <f>IF(I1250="Secured",(E1250*(VLOOKUP(F1250,'Background data'!B$8:H$18,5,FALSE))*(365.25*1*10^-6)),0)</f>
        <v>0.15532256249999998</v>
      </c>
    </row>
    <row r="1251" spans="1:13" x14ac:dyDescent="0.3">
      <c r="A1251" s="2" t="s">
        <v>1779</v>
      </c>
      <c r="B1251" s="2" t="s">
        <v>325</v>
      </c>
      <c r="C1251" s="17">
        <v>45488</v>
      </c>
      <c r="D1251" s="2" t="s">
        <v>4</v>
      </c>
      <c r="E1251" s="2">
        <f>VLOOKUP(D1251,'Background data'!B$2:E$5,4,FALSE)</f>
        <v>47.25</v>
      </c>
      <c r="F1251" s="2" t="s">
        <v>11</v>
      </c>
      <c r="G1251" s="10">
        <v>45770</v>
      </c>
      <c r="H1251" s="2" t="s">
        <v>392</v>
      </c>
      <c r="I1251" s="2" t="str">
        <f t="shared" si="31"/>
        <v>Secured</v>
      </c>
      <c r="J1251" s="4">
        <f>IF($I1251="Secured",(E1251*(VLOOKUP(F1251,'Background data'!B$8:D$18,2,FALSE))*(365.25*1*10^-6)),0)</f>
        <v>7.7661281249999988E-3</v>
      </c>
      <c r="K1251" s="4">
        <f>IF($I1251="Secured",(E1251*(VLOOKUP(F1251,'Background data'!B$8:D$18,3,FALSE))*(365.25*1*10^-6)),0)</f>
        <v>8.6290312499999994E-2</v>
      </c>
      <c r="L1251" s="4">
        <f>IF(I1251="Secured",(E1251*(VLOOKUP(F1251,'Background data'!B$8:G$18,4,FALSE))*(365.25*1*10^-6)),0)</f>
        <v>3.8830640624999994E-3</v>
      </c>
      <c r="M1251" s="4">
        <f>IF(I1251="Secured",(E1251*(VLOOKUP(F1251,'Background data'!B$8:H$18,5,FALSE))*(365.25*1*10^-6)),0)</f>
        <v>0.15532256249999998</v>
      </c>
    </row>
    <row r="1252" spans="1:13" x14ac:dyDescent="0.3">
      <c r="A1252" s="2" t="s">
        <v>1863</v>
      </c>
      <c r="B1252" s="2" t="s">
        <v>325</v>
      </c>
      <c r="C1252" s="17">
        <v>45476</v>
      </c>
      <c r="D1252" s="2" t="s">
        <v>4</v>
      </c>
      <c r="E1252" s="2">
        <f>VLOOKUP(D1252,'Background data'!B$2:E$5,4,FALSE)</f>
        <v>47.25</v>
      </c>
      <c r="F1252" s="2" t="s">
        <v>11</v>
      </c>
      <c r="G1252" s="10">
        <v>45770</v>
      </c>
      <c r="H1252" s="2" t="s">
        <v>392</v>
      </c>
      <c r="I1252" s="2" t="str">
        <f t="shared" si="31"/>
        <v>Secured</v>
      </c>
      <c r="J1252" s="4">
        <f>IF($I1252="Secured",(E1252*(VLOOKUP(F1252,'Background data'!B$8:D$18,2,FALSE))*(365.25*1*10^-6)),0)</f>
        <v>7.7661281249999988E-3</v>
      </c>
      <c r="K1252" s="4">
        <f>IF($I1252="Secured",(E1252*(VLOOKUP(F1252,'Background data'!B$8:D$18,3,FALSE))*(365.25*1*10^-6)),0)</f>
        <v>8.6290312499999994E-2</v>
      </c>
      <c r="L1252" s="4">
        <f>IF(I1252="Secured",(E1252*(VLOOKUP(F1252,'Background data'!B$8:G$18,4,FALSE))*(365.25*1*10^-6)),0)</f>
        <v>3.8830640624999994E-3</v>
      </c>
      <c r="M1252" s="4">
        <f>IF(I1252="Secured",(E1252*(VLOOKUP(F1252,'Background data'!B$8:H$18,5,FALSE))*(365.25*1*10^-6)),0)</f>
        <v>0.15532256249999998</v>
      </c>
    </row>
    <row r="1253" spans="1:13" x14ac:dyDescent="0.3">
      <c r="A1253" s="2" t="s">
        <v>1780</v>
      </c>
      <c r="B1253" s="2" t="s">
        <v>325</v>
      </c>
      <c r="C1253" s="17">
        <v>45463</v>
      </c>
      <c r="D1253" s="2" t="s">
        <v>4</v>
      </c>
      <c r="E1253" s="2">
        <f>VLOOKUP(D1253,'Background data'!B$2:E$5,4,FALSE)</f>
        <v>47.25</v>
      </c>
      <c r="F1253" s="2" t="s">
        <v>11</v>
      </c>
      <c r="G1253" s="10">
        <v>45770</v>
      </c>
      <c r="H1253" s="2" t="s">
        <v>392</v>
      </c>
      <c r="I1253" s="2" t="str">
        <f t="shared" si="31"/>
        <v>Secured</v>
      </c>
      <c r="J1253" s="4">
        <f>IF($I1253="Secured",(E1253*(VLOOKUP(F1253,'Background data'!B$8:D$18,2,FALSE))*(365.25*1*10^-6)),0)</f>
        <v>7.7661281249999988E-3</v>
      </c>
      <c r="K1253" s="4">
        <f>IF($I1253="Secured",(E1253*(VLOOKUP(F1253,'Background data'!B$8:D$18,3,FALSE))*(365.25*1*10^-6)),0)</f>
        <v>8.6290312499999994E-2</v>
      </c>
      <c r="L1253" s="4">
        <f>IF(I1253="Secured",(E1253*(VLOOKUP(F1253,'Background data'!B$8:G$18,4,FALSE))*(365.25*1*10^-6)),0)</f>
        <v>3.8830640624999994E-3</v>
      </c>
      <c r="M1253" s="4">
        <f>IF(I1253="Secured",(E1253*(VLOOKUP(F1253,'Background data'!B$8:H$18,5,FALSE))*(365.25*1*10^-6)),0)</f>
        <v>0.15532256249999998</v>
      </c>
    </row>
    <row r="1254" spans="1:13" x14ac:dyDescent="0.3">
      <c r="A1254" s="2" t="s">
        <v>1864</v>
      </c>
      <c r="B1254" s="2" t="s">
        <v>325</v>
      </c>
      <c r="C1254" s="17">
        <v>45476</v>
      </c>
      <c r="D1254" s="2" t="s">
        <v>4</v>
      </c>
      <c r="E1254" s="2">
        <f>VLOOKUP(D1254,'Background data'!B$2:E$5,4,FALSE)</f>
        <v>47.25</v>
      </c>
      <c r="F1254" s="2" t="s">
        <v>11</v>
      </c>
      <c r="G1254" s="10">
        <v>45770</v>
      </c>
      <c r="H1254" s="2" t="s">
        <v>392</v>
      </c>
      <c r="I1254" s="2" t="str">
        <f t="shared" si="31"/>
        <v>Secured</v>
      </c>
      <c r="J1254" s="4">
        <f>IF($I1254="Secured",(E1254*(VLOOKUP(F1254,'Background data'!B$8:D$18,2,FALSE))*(365.25*1*10^-6)),0)</f>
        <v>7.7661281249999988E-3</v>
      </c>
      <c r="K1254" s="4">
        <f>IF($I1254="Secured",(E1254*(VLOOKUP(F1254,'Background data'!B$8:D$18,3,FALSE))*(365.25*1*10^-6)),0)</f>
        <v>8.6290312499999994E-2</v>
      </c>
      <c r="L1254" s="4">
        <f>IF(I1254="Secured",(E1254*(VLOOKUP(F1254,'Background data'!B$8:G$18,4,FALSE))*(365.25*1*10^-6)),0)</f>
        <v>3.8830640624999994E-3</v>
      </c>
      <c r="M1254" s="4">
        <f>IF(I1254="Secured",(E1254*(VLOOKUP(F1254,'Background data'!B$8:H$18,5,FALSE))*(365.25*1*10^-6)),0)</f>
        <v>0.15532256249999998</v>
      </c>
    </row>
    <row r="1255" spans="1:13" x14ac:dyDescent="0.3">
      <c r="A1255" s="2" t="s">
        <v>1781</v>
      </c>
      <c r="B1255" s="2" t="s">
        <v>325</v>
      </c>
      <c r="C1255" s="17">
        <v>45481</v>
      </c>
      <c r="D1255" s="2" t="s">
        <v>4</v>
      </c>
      <c r="E1255" s="2">
        <f>VLOOKUP(D1255,'Background data'!B$2:E$5,4,FALSE)</f>
        <v>47.25</v>
      </c>
      <c r="F1255" s="2" t="s">
        <v>11</v>
      </c>
      <c r="G1255" s="10">
        <v>45770</v>
      </c>
      <c r="H1255" s="2" t="s">
        <v>392</v>
      </c>
      <c r="I1255" s="2" t="str">
        <f t="shared" si="31"/>
        <v>Secured</v>
      </c>
      <c r="J1255" s="4">
        <f>IF($I1255="Secured",(E1255*(VLOOKUP(F1255,'Background data'!B$8:D$18,2,FALSE))*(365.25*1*10^-6)),0)</f>
        <v>7.7661281249999988E-3</v>
      </c>
      <c r="K1255" s="4">
        <f>IF($I1255="Secured",(E1255*(VLOOKUP(F1255,'Background data'!B$8:D$18,3,FALSE))*(365.25*1*10^-6)),0)</f>
        <v>8.6290312499999994E-2</v>
      </c>
      <c r="L1255" s="4">
        <f>IF(I1255="Secured",(E1255*(VLOOKUP(F1255,'Background data'!B$8:G$18,4,FALSE))*(365.25*1*10^-6)),0)</f>
        <v>3.8830640624999994E-3</v>
      </c>
      <c r="M1255" s="4">
        <f>IF(I1255="Secured",(E1255*(VLOOKUP(F1255,'Background data'!B$8:H$18,5,FALSE))*(365.25*1*10^-6)),0)</f>
        <v>0.15532256249999998</v>
      </c>
    </row>
    <row r="1256" spans="1:13" x14ac:dyDescent="0.3">
      <c r="A1256" s="2" t="s">
        <v>1782</v>
      </c>
      <c r="B1256" s="2" t="s">
        <v>326</v>
      </c>
      <c r="C1256" s="17">
        <v>45468</v>
      </c>
      <c r="D1256" s="2" t="s">
        <v>5</v>
      </c>
      <c r="E1256" s="2">
        <f>VLOOKUP(D1256,'Background data'!B$2:E$5,4,FALSE)</f>
        <v>64.8</v>
      </c>
      <c r="F1256" s="2" t="s">
        <v>11</v>
      </c>
      <c r="G1256" s="10">
        <v>45770</v>
      </c>
      <c r="H1256" s="2" t="s">
        <v>391</v>
      </c>
      <c r="I1256" s="2" t="str">
        <f t="shared" si="31"/>
        <v>Secured</v>
      </c>
      <c r="J1256" s="4">
        <f>IF($I1256="Secured",(E1256*(VLOOKUP(F1256,'Background data'!B$8:D$18,2,FALSE))*(365.25*1*10^-6)),0)</f>
        <v>1.0650689999999999E-2</v>
      </c>
      <c r="K1256" s="4">
        <f>IF($I1256="Secured",(E1256*(VLOOKUP(F1256,'Background data'!B$8:D$18,3,FALSE))*(365.25*1*10^-6)),0)</f>
        <v>0.11834099999999999</v>
      </c>
      <c r="L1256" s="4">
        <f>IF(I1256="Secured",(E1256*(VLOOKUP(F1256,'Background data'!B$8:G$18,4,FALSE))*(365.25*1*10^-6)),0)</f>
        <v>5.3253449999999996E-3</v>
      </c>
      <c r="M1256" s="4">
        <f>IF(I1256="Secured",(E1256*(VLOOKUP(F1256,'Background data'!B$8:H$18,5,FALSE))*(365.25*1*10^-6)),0)</f>
        <v>0.21301379999999995</v>
      </c>
    </row>
    <row r="1257" spans="1:13" x14ac:dyDescent="0.3">
      <c r="A1257" s="2" t="s">
        <v>1783</v>
      </c>
      <c r="B1257" s="2" t="s">
        <v>326</v>
      </c>
      <c r="C1257" s="17">
        <v>45468</v>
      </c>
      <c r="D1257" s="2" t="s">
        <v>5</v>
      </c>
      <c r="E1257" s="2">
        <f>VLOOKUP(D1257,'Background data'!B$2:E$5,4,FALSE)</f>
        <v>64.8</v>
      </c>
      <c r="F1257" s="2" t="s">
        <v>11</v>
      </c>
      <c r="G1257" s="10">
        <v>45770</v>
      </c>
      <c r="H1257" s="2" t="s">
        <v>391</v>
      </c>
      <c r="I1257" s="2" t="str">
        <f t="shared" si="31"/>
        <v>Secured</v>
      </c>
      <c r="J1257" s="4">
        <f>IF($I1257="Secured",(E1257*(VLOOKUP(F1257,'Background data'!B$8:D$18,2,FALSE))*(365.25*1*10^-6)),0)</f>
        <v>1.0650689999999999E-2</v>
      </c>
      <c r="K1257" s="4">
        <f>IF($I1257="Secured",(E1257*(VLOOKUP(F1257,'Background data'!B$8:D$18,3,FALSE))*(365.25*1*10^-6)),0)</f>
        <v>0.11834099999999999</v>
      </c>
      <c r="L1257" s="4">
        <f>IF(I1257="Secured",(E1257*(VLOOKUP(F1257,'Background data'!B$8:G$18,4,FALSE))*(365.25*1*10^-6)),0)</f>
        <v>5.3253449999999996E-3</v>
      </c>
      <c r="M1257" s="4">
        <f>IF(I1257="Secured",(E1257*(VLOOKUP(F1257,'Background data'!B$8:H$18,5,FALSE))*(365.25*1*10^-6)),0)</f>
        <v>0.21301379999999995</v>
      </c>
    </row>
    <row r="1258" spans="1:13" x14ac:dyDescent="0.3">
      <c r="A1258" s="2" t="s">
        <v>1784</v>
      </c>
      <c r="B1258" s="2" t="s">
        <v>326</v>
      </c>
      <c r="C1258" s="17">
        <v>45464</v>
      </c>
      <c r="D1258" s="2" t="s">
        <v>5</v>
      </c>
      <c r="E1258" s="2">
        <f>VLOOKUP(D1258,'Background data'!B$2:E$5,4,FALSE)</f>
        <v>64.8</v>
      </c>
      <c r="F1258" s="2" t="s">
        <v>11</v>
      </c>
      <c r="G1258" s="10">
        <v>45770</v>
      </c>
      <c r="H1258" s="2" t="s">
        <v>391</v>
      </c>
      <c r="I1258" s="2" t="str">
        <f t="shared" si="31"/>
        <v>Secured</v>
      </c>
      <c r="J1258" s="4">
        <f>IF($I1258="Secured",(E1258*(VLOOKUP(F1258,'Background data'!B$8:D$18,2,FALSE))*(365.25*1*10^-6)),0)</f>
        <v>1.0650689999999999E-2</v>
      </c>
      <c r="K1258" s="4">
        <f>IF($I1258="Secured",(E1258*(VLOOKUP(F1258,'Background data'!B$8:D$18,3,FALSE))*(365.25*1*10^-6)),0)</f>
        <v>0.11834099999999999</v>
      </c>
      <c r="L1258" s="4">
        <f>IF(I1258="Secured",(E1258*(VLOOKUP(F1258,'Background data'!B$8:G$18,4,FALSE))*(365.25*1*10^-6)),0)</f>
        <v>5.3253449999999996E-3</v>
      </c>
      <c r="M1258" s="4">
        <f>IF(I1258="Secured",(E1258*(VLOOKUP(F1258,'Background data'!B$8:H$18,5,FALSE))*(365.25*1*10^-6)),0)</f>
        <v>0.21301379999999995</v>
      </c>
    </row>
    <row r="1259" spans="1:13" x14ac:dyDescent="0.3">
      <c r="A1259" s="2" t="s">
        <v>1785</v>
      </c>
      <c r="B1259" s="2" t="s">
        <v>327</v>
      </c>
      <c r="C1259" s="17">
        <v>45470</v>
      </c>
      <c r="D1259" s="2" t="s">
        <v>5</v>
      </c>
      <c r="E1259" s="2">
        <f>VLOOKUP(D1259,'Background data'!B$2:E$5,4,FALSE)</f>
        <v>64.8</v>
      </c>
      <c r="F1259" s="2" t="s">
        <v>11</v>
      </c>
      <c r="G1259" s="10">
        <v>45770</v>
      </c>
      <c r="H1259" s="2" t="s">
        <v>391</v>
      </c>
      <c r="I1259" s="2" t="str">
        <f t="shared" si="31"/>
        <v>Secured</v>
      </c>
      <c r="J1259" s="4">
        <f>IF($I1259="Secured",(E1259*(VLOOKUP(F1259,'Background data'!B$8:D$18,2,FALSE))*(365.25*1*10^-6)),0)</f>
        <v>1.0650689999999999E-2</v>
      </c>
      <c r="K1259" s="4">
        <f>IF($I1259="Secured",(E1259*(VLOOKUP(F1259,'Background data'!B$8:D$18,3,FALSE))*(365.25*1*10^-6)),0)</f>
        <v>0.11834099999999999</v>
      </c>
      <c r="L1259" s="4">
        <f>IF(I1259="Secured",(E1259*(VLOOKUP(F1259,'Background data'!B$8:G$18,4,FALSE))*(365.25*1*10^-6)),0)</f>
        <v>5.3253449999999996E-3</v>
      </c>
      <c r="M1259" s="4">
        <f>IF(I1259="Secured",(E1259*(VLOOKUP(F1259,'Background data'!B$8:H$18,5,FALSE))*(365.25*1*10^-6)),0)</f>
        <v>0.21301379999999995</v>
      </c>
    </row>
    <row r="1260" spans="1:13" x14ac:dyDescent="0.3">
      <c r="A1260" s="2" t="s">
        <v>1786</v>
      </c>
      <c r="B1260" s="2" t="s">
        <v>327</v>
      </c>
      <c r="C1260" s="17">
        <v>45467</v>
      </c>
      <c r="D1260" s="2" t="s">
        <v>5</v>
      </c>
      <c r="E1260" s="2">
        <f>VLOOKUP(D1260,'Background data'!B$2:E$5,4,FALSE)</f>
        <v>64.8</v>
      </c>
      <c r="F1260" s="2" t="s">
        <v>11</v>
      </c>
      <c r="G1260" s="10">
        <v>45770</v>
      </c>
      <c r="H1260" s="2" t="s">
        <v>391</v>
      </c>
      <c r="I1260" s="2" t="str">
        <f t="shared" si="31"/>
        <v>Secured</v>
      </c>
      <c r="J1260" s="4">
        <f>IF($I1260="Secured",(E1260*(VLOOKUP(F1260,'Background data'!B$8:D$18,2,FALSE))*(365.25*1*10^-6)),0)</f>
        <v>1.0650689999999999E-2</v>
      </c>
      <c r="K1260" s="4">
        <f>IF($I1260="Secured",(E1260*(VLOOKUP(F1260,'Background data'!B$8:D$18,3,FALSE))*(365.25*1*10^-6)),0)</f>
        <v>0.11834099999999999</v>
      </c>
      <c r="L1260" s="4">
        <f>IF(I1260="Secured",(E1260*(VLOOKUP(F1260,'Background data'!B$8:G$18,4,FALSE))*(365.25*1*10^-6)),0)</f>
        <v>5.3253449999999996E-3</v>
      </c>
      <c r="M1260" s="4">
        <f>IF(I1260="Secured",(E1260*(VLOOKUP(F1260,'Background data'!B$8:H$18,5,FALSE))*(365.25*1*10^-6)),0)</f>
        <v>0.21301379999999995</v>
      </c>
    </row>
    <row r="1261" spans="1:13" x14ac:dyDescent="0.3">
      <c r="A1261" s="2" t="s">
        <v>1787</v>
      </c>
      <c r="B1261" s="2" t="s">
        <v>327</v>
      </c>
      <c r="C1261" s="17">
        <v>45470</v>
      </c>
      <c r="D1261" s="2" t="s">
        <v>5</v>
      </c>
      <c r="E1261" s="2">
        <f>VLOOKUP(D1261,'Background data'!B$2:E$5,4,FALSE)</f>
        <v>64.8</v>
      </c>
      <c r="F1261" s="2" t="s">
        <v>11</v>
      </c>
      <c r="G1261" s="10">
        <v>45770</v>
      </c>
      <c r="H1261" s="2" t="s">
        <v>391</v>
      </c>
      <c r="I1261" s="2" t="str">
        <f t="shared" si="31"/>
        <v>Secured</v>
      </c>
      <c r="J1261" s="4">
        <f>IF($I1261="Secured",(E1261*(VLOOKUP(F1261,'Background data'!B$8:D$18,2,FALSE))*(365.25*1*10^-6)),0)</f>
        <v>1.0650689999999999E-2</v>
      </c>
      <c r="K1261" s="4">
        <f>IF($I1261="Secured",(E1261*(VLOOKUP(F1261,'Background data'!B$8:D$18,3,FALSE))*(365.25*1*10^-6)),0)</f>
        <v>0.11834099999999999</v>
      </c>
      <c r="L1261" s="4">
        <f>IF(I1261="Secured",(E1261*(VLOOKUP(F1261,'Background data'!B$8:G$18,4,FALSE))*(365.25*1*10^-6)),0)</f>
        <v>5.3253449999999996E-3</v>
      </c>
      <c r="M1261" s="4">
        <f>IF(I1261="Secured",(E1261*(VLOOKUP(F1261,'Background data'!B$8:H$18,5,FALSE))*(365.25*1*10^-6)),0)</f>
        <v>0.21301379999999995</v>
      </c>
    </row>
    <row r="1262" spans="1:13" x14ac:dyDescent="0.3">
      <c r="A1262" s="2" t="s">
        <v>1788</v>
      </c>
      <c r="B1262" s="2" t="s">
        <v>327</v>
      </c>
      <c r="C1262" s="17">
        <v>45468</v>
      </c>
      <c r="D1262" s="2" t="s">
        <v>5</v>
      </c>
      <c r="E1262" s="2">
        <f>VLOOKUP(D1262,'Background data'!B$2:E$5,4,FALSE)</f>
        <v>64.8</v>
      </c>
      <c r="F1262" s="2" t="s">
        <v>11</v>
      </c>
      <c r="G1262" s="10">
        <v>45770</v>
      </c>
      <c r="H1262" s="2" t="s">
        <v>391</v>
      </c>
      <c r="I1262" s="2" t="str">
        <f t="shared" si="31"/>
        <v>Secured</v>
      </c>
      <c r="J1262" s="4">
        <f>IF($I1262="Secured",(E1262*(VLOOKUP(F1262,'Background data'!B$8:D$18,2,FALSE))*(365.25*1*10^-6)),0)</f>
        <v>1.0650689999999999E-2</v>
      </c>
      <c r="K1262" s="4">
        <f>IF($I1262="Secured",(E1262*(VLOOKUP(F1262,'Background data'!B$8:D$18,3,FALSE))*(365.25*1*10^-6)),0)</f>
        <v>0.11834099999999999</v>
      </c>
      <c r="L1262" s="4">
        <f>IF(I1262="Secured",(E1262*(VLOOKUP(F1262,'Background data'!B$8:G$18,4,FALSE))*(365.25*1*10^-6)),0)</f>
        <v>5.3253449999999996E-3</v>
      </c>
      <c r="M1262" s="4">
        <f>IF(I1262="Secured",(E1262*(VLOOKUP(F1262,'Background data'!B$8:H$18,5,FALSE))*(365.25*1*10^-6)),0)</f>
        <v>0.21301379999999995</v>
      </c>
    </row>
    <row r="1263" spans="1:13" x14ac:dyDescent="0.3">
      <c r="A1263" s="2" t="s">
        <v>1789</v>
      </c>
      <c r="B1263" s="2" t="s">
        <v>327</v>
      </c>
      <c r="C1263" s="17">
        <v>45474</v>
      </c>
      <c r="D1263" s="2" t="s">
        <v>5</v>
      </c>
      <c r="E1263" s="2">
        <f>VLOOKUP(D1263,'Background data'!B$2:E$5,4,FALSE)</f>
        <v>64.8</v>
      </c>
      <c r="F1263" s="2" t="s">
        <v>11</v>
      </c>
      <c r="G1263" s="10">
        <v>45770</v>
      </c>
      <c r="H1263" s="2" t="s">
        <v>391</v>
      </c>
      <c r="I1263" s="2" t="str">
        <f t="shared" si="31"/>
        <v>Secured</v>
      </c>
      <c r="J1263" s="4">
        <f>IF($I1263="Secured",(E1263*(VLOOKUP(F1263,'Background data'!B$8:D$18,2,FALSE))*(365.25*1*10^-6)),0)</f>
        <v>1.0650689999999999E-2</v>
      </c>
      <c r="K1263" s="4">
        <f>IF($I1263="Secured",(E1263*(VLOOKUP(F1263,'Background data'!B$8:D$18,3,FALSE))*(365.25*1*10^-6)),0)</f>
        <v>0.11834099999999999</v>
      </c>
      <c r="L1263" s="4">
        <f>IF(I1263="Secured",(E1263*(VLOOKUP(F1263,'Background data'!B$8:G$18,4,FALSE))*(365.25*1*10^-6)),0)</f>
        <v>5.3253449999999996E-3</v>
      </c>
      <c r="M1263" s="4">
        <f>IF(I1263="Secured",(E1263*(VLOOKUP(F1263,'Background data'!B$8:H$18,5,FALSE))*(365.25*1*10^-6)),0)</f>
        <v>0.21301379999999995</v>
      </c>
    </row>
    <row r="1264" spans="1:13" x14ac:dyDescent="0.3">
      <c r="A1264" s="2" t="s">
        <v>1790</v>
      </c>
      <c r="B1264" s="2" t="s">
        <v>327</v>
      </c>
      <c r="C1264" s="17">
        <v>45467</v>
      </c>
      <c r="D1264" s="2" t="s">
        <v>5</v>
      </c>
      <c r="E1264" s="2">
        <f>VLOOKUP(D1264,'Background data'!B$2:E$5,4,FALSE)</f>
        <v>64.8</v>
      </c>
      <c r="F1264" s="2" t="s">
        <v>11</v>
      </c>
      <c r="G1264" s="10">
        <v>45770</v>
      </c>
      <c r="H1264" s="2" t="s">
        <v>391</v>
      </c>
      <c r="I1264" s="2" t="str">
        <f t="shared" si="31"/>
        <v>Secured</v>
      </c>
      <c r="J1264" s="4">
        <f>IF($I1264="Secured",(E1264*(VLOOKUP(F1264,'Background data'!B$8:D$18,2,FALSE))*(365.25*1*10^-6)),0)</f>
        <v>1.0650689999999999E-2</v>
      </c>
      <c r="K1264" s="4">
        <f>IF($I1264="Secured",(E1264*(VLOOKUP(F1264,'Background data'!B$8:D$18,3,FALSE))*(365.25*1*10^-6)),0)</f>
        <v>0.11834099999999999</v>
      </c>
      <c r="L1264" s="4">
        <f>IF(I1264="Secured",(E1264*(VLOOKUP(F1264,'Background data'!B$8:G$18,4,FALSE))*(365.25*1*10^-6)),0)</f>
        <v>5.3253449999999996E-3</v>
      </c>
      <c r="M1264" s="4">
        <f>IF(I1264="Secured",(E1264*(VLOOKUP(F1264,'Background data'!B$8:H$18,5,FALSE))*(365.25*1*10^-6)),0)</f>
        <v>0.21301379999999995</v>
      </c>
    </row>
    <row r="1265" spans="1:13" x14ac:dyDescent="0.3">
      <c r="A1265" s="2" t="s">
        <v>1791</v>
      </c>
      <c r="B1265" s="2" t="s">
        <v>327</v>
      </c>
      <c r="C1265" s="17">
        <v>45463</v>
      </c>
      <c r="D1265" s="2" t="s">
        <v>5</v>
      </c>
      <c r="E1265" s="2">
        <f>VLOOKUP(D1265,'Background data'!B$2:E$5,4,FALSE)</f>
        <v>64.8</v>
      </c>
      <c r="F1265" s="2" t="s">
        <v>11</v>
      </c>
      <c r="G1265" s="10">
        <v>45770</v>
      </c>
      <c r="H1265" s="2" t="s">
        <v>391</v>
      </c>
      <c r="I1265" s="2" t="str">
        <f t="shared" si="31"/>
        <v>Secured</v>
      </c>
      <c r="J1265" s="4">
        <f>IF($I1265="Secured",(E1265*(VLOOKUP(F1265,'Background data'!B$8:D$18,2,FALSE))*(365.25*1*10^-6)),0)</f>
        <v>1.0650689999999999E-2</v>
      </c>
      <c r="K1265" s="4">
        <f>IF($I1265="Secured",(E1265*(VLOOKUP(F1265,'Background data'!B$8:D$18,3,FALSE))*(365.25*1*10^-6)),0)</f>
        <v>0.11834099999999999</v>
      </c>
      <c r="L1265" s="4">
        <f>IF(I1265="Secured",(E1265*(VLOOKUP(F1265,'Background data'!B$8:G$18,4,FALSE))*(365.25*1*10^-6)),0)</f>
        <v>5.3253449999999996E-3</v>
      </c>
      <c r="M1265" s="4">
        <f>IF(I1265="Secured",(E1265*(VLOOKUP(F1265,'Background data'!B$8:H$18,5,FALSE))*(365.25*1*10^-6)),0)</f>
        <v>0.21301379999999995</v>
      </c>
    </row>
    <row r="1266" spans="1:13" x14ac:dyDescent="0.3">
      <c r="A1266" s="2" t="s">
        <v>1792</v>
      </c>
      <c r="B1266" s="2" t="s">
        <v>327</v>
      </c>
      <c r="C1266" s="17">
        <v>45463</v>
      </c>
      <c r="D1266" s="2" t="s">
        <v>5</v>
      </c>
      <c r="E1266" s="2">
        <f>VLOOKUP(D1266,'Background data'!B$2:E$5,4,FALSE)</f>
        <v>64.8</v>
      </c>
      <c r="F1266" s="2" t="s">
        <v>11</v>
      </c>
      <c r="G1266" s="10">
        <v>45770</v>
      </c>
      <c r="H1266" s="2" t="s">
        <v>391</v>
      </c>
      <c r="I1266" s="2" t="str">
        <f t="shared" si="31"/>
        <v>Secured</v>
      </c>
      <c r="J1266" s="4">
        <f>IF($I1266="Secured",(E1266*(VLOOKUP(F1266,'Background data'!B$8:D$18,2,FALSE))*(365.25*1*10^-6)),0)</f>
        <v>1.0650689999999999E-2</v>
      </c>
      <c r="K1266" s="4">
        <f>IF($I1266="Secured",(E1266*(VLOOKUP(F1266,'Background data'!B$8:D$18,3,FALSE))*(365.25*1*10^-6)),0)</f>
        <v>0.11834099999999999</v>
      </c>
      <c r="L1266" s="4">
        <f>IF(I1266="Secured",(E1266*(VLOOKUP(F1266,'Background data'!B$8:G$18,4,FALSE))*(365.25*1*10^-6)),0)</f>
        <v>5.3253449999999996E-3</v>
      </c>
      <c r="M1266" s="4">
        <f>IF(I1266="Secured",(E1266*(VLOOKUP(F1266,'Background data'!B$8:H$18,5,FALSE))*(365.25*1*10^-6)),0)</f>
        <v>0.21301379999999995</v>
      </c>
    </row>
    <row r="1267" spans="1:13" x14ac:dyDescent="0.3">
      <c r="A1267" s="2" t="s">
        <v>1793</v>
      </c>
      <c r="B1267" s="2" t="s">
        <v>327</v>
      </c>
      <c r="C1267" s="17">
        <v>45463</v>
      </c>
      <c r="D1267" s="2" t="s">
        <v>5</v>
      </c>
      <c r="E1267" s="2">
        <f>VLOOKUP(D1267,'Background data'!B$2:E$5,4,FALSE)</f>
        <v>64.8</v>
      </c>
      <c r="F1267" s="2" t="s">
        <v>11</v>
      </c>
      <c r="G1267" s="10">
        <v>45770</v>
      </c>
      <c r="H1267" s="2" t="s">
        <v>391</v>
      </c>
      <c r="I1267" s="2" t="str">
        <f t="shared" si="31"/>
        <v>Secured</v>
      </c>
      <c r="J1267" s="4">
        <f>IF($I1267="Secured",(E1267*(VLOOKUP(F1267,'Background data'!B$8:D$18,2,FALSE))*(365.25*1*10^-6)),0)</f>
        <v>1.0650689999999999E-2</v>
      </c>
      <c r="K1267" s="4">
        <f>IF($I1267="Secured",(E1267*(VLOOKUP(F1267,'Background data'!B$8:D$18,3,FALSE))*(365.25*1*10^-6)),0)</f>
        <v>0.11834099999999999</v>
      </c>
      <c r="L1267" s="4">
        <f>IF(I1267="Secured",(E1267*(VLOOKUP(F1267,'Background data'!B$8:G$18,4,FALSE))*(365.25*1*10^-6)),0)</f>
        <v>5.3253449999999996E-3</v>
      </c>
      <c r="M1267" s="4">
        <f>IF(I1267="Secured",(E1267*(VLOOKUP(F1267,'Background data'!B$8:H$18,5,FALSE))*(365.25*1*10^-6)),0)</f>
        <v>0.21301379999999995</v>
      </c>
    </row>
    <row r="1268" spans="1:13" x14ac:dyDescent="0.3">
      <c r="A1268" s="2" t="s">
        <v>1794</v>
      </c>
      <c r="B1268" s="2" t="s">
        <v>327</v>
      </c>
      <c r="C1268" s="17">
        <v>45467</v>
      </c>
      <c r="D1268" s="2" t="s">
        <v>5</v>
      </c>
      <c r="E1268" s="2">
        <f>VLOOKUP(D1268,'Background data'!B$2:E$5,4,FALSE)</f>
        <v>64.8</v>
      </c>
      <c r="F1268" s="2" t="s">
        <v>11</v>
      </c>
      <c r="G1268" s="10">
        <v>45770</v>
      </c>
      <c r="H1268" s="2" t="s">
        <v>391</v>
      </c>
      <c r="I1268" s="2" t="str">
        <f t="shared" si="31"/>
        <v>Secured</v>
      </c>
      <c r="J1268" s="4">
        <f>IF($I1268="Secured",(E1268*(VLOOKUP(F1268,'Background data'!B$8:D$18,2,FALSE))*(365.25*1*10^-6)),0)</f>
        <v>1.0650689999999999E-2</v>
      </c>
      <c r="K1268" s="4">
        <f>IF($I1268="Secured",(E1268*(VLOOKUP(F1268,'Background data'!B$8:D$18,3,FALSE))*(365.25*1*10^-6)),0)</f>
        <v>0.11834099999999999</v>
      </c>
      <c r="L1268" s="4">
        <f>IF(I1268="Secured",(E1268*(VLOOKUP(F1268,'Background data'!B$8:G$18,4,FALSE))*(365.25*1*10^-6)),0)</f>
        <v>5.3253449999999996E-3</v>
      </c>
      <c r="M1268" s="4">
        <f>IF(I1268="Secured",(E1268*(VLOOKUP(F1268,'Background data'!B$8:H$18,5,FALSE))*(365.25*1*10^-6)),0)</f>
        <v>0.21301379999999995</v>
      </c>
    </row>
    <row r="1269" spans="1:13" x14ac:dyDescent="0.3">
      <c r="A1269" s="2" t="s">
        <v>1795</v>
      </c>
      <c r="B1269" s="2" t="s">
        <v>328</v>
      </c>
      <c r="C1269" s="17">
        <v>45474</v>
      </c>
      <c r="D1269" s="2" t="s">
        <v>5</v>
      </c>
      <c r="E1269" s="2">
        <f>VLOOKUP(D1269,'Background data'!B$2:E$5,4,FALSE)</f>
        <v>64.8</v>
      </c>
      <c r="F1269" s="2" t="s">
        <v>11</v>
      </c>
      <c r="G1269" s="10">
        <v>45770</v>
      </c>
      <c r="H1269" s="2" t="s">
        <v>393</v>
      </c>
      <c r="I1269" s="2" t="str">
        <f t="shared" si="31"/>
        <v>Secured</v>
      </c>
      <c r="J1269" s="4">
        <f>IF($I1269="Secured",(E1269*(VLOOKUP(F1269,'Background data'!B$8:D$18,2,FALSE))*(365.25*1*10^-6)),0)</f>
        <v>1.0650689999999999E-2</v>
      </c>
      <c r="K1269" s="4">
        <f>IF($I1269="Secured",(E1269*(VLOOKUP(F1269,'Background data'!B$8:D$18,3,FALSE))*(365.25*1*10^-6)),0)</f>
        <v>0.11834099999999999</v>
      </c>
      <c r="L1269" s="4">
        <f>IF(I1269="Secured",(E1269*(VLOOKUP(F1269,'Background data'!B$8:G$18,4,FALSE))*(365.25*1*10^-6)),0)</f>
        <v>5.3253449999999996E-3</v>
      </c>
      <c r="M1269" s="4">
        <f>IF(I1269="Secured",(E1269*(VLOOKUP(F1269,'Background data'!B$8:H$18,5,FALSE))*(365.25*1*10^-6)),0)</f>
        <v>0.21301379999999995</v>
      </c>
    </row>
    <row r="1270" spans="1:13" x14ac:dyDescent="0.3">
      <c r="A1270" s="2" t="s">
        <v>1796</v>
      </c>
      <c r="B1270" s="2" t="s">
        <v>328</v>
      </c>
      <c r="C1270" s="17">
        <v>45474</v>
      </c>
      <c r="D1270" s="2" t="s">
        <v>5</v>
      </c>
      <c r="E1270" s="2">
        <f>VLOOKUP(D1270,'Background data'!B$2:E$5,4,FALSE)</f>
        <v>64.8</v>
      </c>
      <c r="F1270" s="2" t="s">
        <v>11</v>
      </c>
      <c r="G1270" s="10">
        <v>45770</v>
      </c>
      <c r="H1270" s="2" t="s">
        <v>393</v>
      </c>
      <c r="I1270" s="2" t="str">
        <f t="shared" si="31"/>
        <v>Secured</v>
      </c>
      <c r="J1270" s="4">
        <f>IF($I1270="Secured",(E1270*(VLOOKUP(F1270,'Background data'!B$8:D$18,2,FALSE))*(365.25*1*10^-6)),0)</f>
        <v>1.0650689999999999E-2</v>
      </c>
      <c r="K1270" s="4">
        <f>IF($I1270="Secured",(E1270*(VLOOKUP(F1270,'Background data'!B$8:D$18,3,FALSE))*(365.25*1*10^-6)),0)</f>
        <v>0.11834099999999999</v>
      </c>
      <c r="L1270" s="4">
        <f>IF(I1270="Secured",(E1270*(VLOOKUP(F1270,'Background data'!B$8:G$18,4,FALSE))*(365.25*1*10^-6)),0)</f>
        <v>5.3253449999999996E-3</v>
      </c>
      <c r="M1270" s="4">
        <f>IF(I1270="Secured",(E1270*(VLOOKUP(F1270,'Background data'!B$8:H$18,5,FALSE))*(365.25*1*10^-6)),0)</f>
        <v>0.21301379999999995</v>
      </c>
    </row>
    <row r="1271" spans="1:13" x14ac:dyDescent="0.3">
      <c r="A1271" s="2" t="s">
        <v>1797</v>
      </c>
      <c r="B1271" s="2" t="s">
        <v>329</v>
      </c>
      <c r="C1271" s="17">
        <v>45461</v>
      </c>
      <c r="D1271" s="2" t="s">
        <v>5</v>
      </c>
      <c r="E1271" s="2">
        <f>VLOOKUP(D1271,'Background data'!B$2:E$5,4,FALSE)</f>
        <v>64.8</v>
      </c>
      <c r="F1271" s="2" t="s">
        <v>20</v>
      </c>
      <c r="G1271" s="10">
        <v>45770</v>
      </c>
      <c r="H1271" s="2" t="s">
        <v>401</v>
      </c>
      <c r="I1271" s="2" t="str">
        <f t="shared" si="31"/>
        <v>Secured</v>
      </c>
      <c r="J1271" s="4">
        <f>IF($I1271="Secured",(E1271*(VLOOKUP(F1271,'Background data'!B$8:D$18,2,FALSE))*(365.25*1*10^-6)),0)</f>
        <v>0</v>
      </c>
      <c r="K1271" s="4">
        <f>IF($I1271="Secured",(E1271*(VLOOKUP(F1271,'Background data'!B$8:D$18,3,FALSE))*(365.25*1*10^-6)),0)</f>
        <v>0</v>
      </c>
      <c r="L1271" s="4">
        <f>IF(I1271="Secured",(E1271*(VLOOKUP(F1271,'Background data'!B$8:G$18,4,FALSE))*(365.25*1*10^-6)),0)</f>
        <v>5.3253449999999996E-3</v>
      </c>
      <c r="M1271" s="4">
        <f>IF(I1271="Secured",(E1271*(VLOOKUP(F1271,'Background data'!B$8:H$18,5,FALSE))*(365.25*1*10^-6)),0)</f>
        <v>0.21301379999999995</v>
      </c>
    </row>
    <row r="1272" spans="1:13" x14ac:dyDescent="0.3">
      <c r="A1272" s="2" t="s">
        <v>1798</v>
      </c>
      <c r="B1272" s="2" t="s">
        <v>329</v>
      </c>
      <c r="C1272" s="17">
        <v>45460</v>
      </c>
      <c r="D1272" s="2" t="s">
        <v>5</v>
      </c>
      <c r="E1272" s="2">
        <f>VLOOKUP(D1272,'Background data'!B$2:E$5,4,FALSE)</f>
        <v>64.8</v>
      </c>
      <c r="F1272" s="2" t="s">
        <v>20</v>
      </c>
      <c r="G1272" s="10">
        <v>45770</v>
      </c>
      <c r="H1272" s="2" t="s">
        <v>401</v>
      </c>
      <c r="I1272" s="2" t="str">
        <f t="shared" si="31"/>
        <v>Secured</v>
      </c>
      <c r="J1272" s="4">
        <f>IF($I1272="Secured",(E1272*(VLOOKUP(F1272,'Background data'!B$8:D$18,2,FALSE))*(365.25*1*10^-6)),0)</f>
        <v>0</v>
      </c>
      <c r="K1272" s="4">
        <f>IF($I1272="Secured",(E1272*(VLOOKUP(F1272,'Background data'!B$8:D$18,3,FALSE))*(365.25*1*10^-6)),0)</f>
        <v>0</v>
      </c>
      <c r="L1272" s="4">
        <f>IF(I1272="Secured",(E1272*(VLOOKUP(F1272,'Background data'!B$8:G$18,4,FALSE))*(365.25*1*10^-6)),0)</f>
        <v>5.3253449999999996E-3</v>
      </c>
      <c r="M1272" s="4">
        <f>IF(I1272="Secured",(E1272*(VLOOKUP(F1272,'Background data'!B$8:H$18,5,FALSE))*(365.25*1*10^-6)),0)</f>
        <v>0.21301379999999995</v>
      </c>
    </row>
    <row r="1273" spans="1:13" x14ac:dyDescent="0.3">
      <c r="A1273" s="2" t="s">
        <v>1799</v>
      </c>
      <c r="B1273" s="2" t="s">
        <v>329</v>
      </c>
      <c r="C1273" s="17">
        <v>45460</v>
      </c>
      <c r="D1273" s="2" t="s">
        <v>5</v>
      </c>
      <c r="E1273" s="2">
        <f>VLOOKUP(D1273,'Background data'!B$2:E$5,4,FALSE)</f>
        <v>64.8</v>
      </c>
      <c r="F1273" s="2" t="s">
        <v>20</v>
      </c>
      <c r="G1273" s="10">
        <v>45770</v>
      </c>
      <c r="H1273" s="2" t="s">
        <v>401</v>
      </c>
      <c r="I1273" s="2" t="str">
        <f t="shared" si="31"/>
        <v>Secured</v>
      </c>
      <c r="J1273" s="4">
        <f>IF($I1273="Secured",(E1273*(VLOOKUP(F1273,'Background data'!B$8:D$18,2,FALSE))*(365.25*1*10^-6)),0)</f>
        <v>0</v>
      </c>
      <c r="K1273" s="4">
        <f>IF($I1273="Secured",(E1273*(VLOOKUP(F1273,'Background data'!B$8:D$18,3,FALSE))*(365.25*1*10^-6)),0)</f>
        <v>0</v>
      </c>
      <c r="L1273" s="4">
        <f>IF(I1273="Secured",(E1273*(VLOOKUP(F1273,'Background data'!B$8:G$18,4,FALSE))*(365.25*1*10^-6)),0)</f>
        <v>5.3253449999999996E-3</v>
      </c>
      <c r="M1273" s="4">
        <f>IF(I1273="Secured",(E1273*(VLOOKUP(F1273,'Background data'!B$8:H$18,5,FALSE))*(365.25*1*10^-6)),0)</f>
        <v>0.21301379999999995</v>
      </c>
    </row>
    <row r="1274" spans="1:13" x14ac:dyDescent="0.3">
      <c r="A1274" s="2" t="s">
        <v>1800</v>
      </c>
      <c r="B1274" s="2" t="s">
        <v>329</v>
      </c>
      <c r="C1274" s="17">
        <v>45460</v>
      </c>
      <c r="D1274" s="2" t="s">
        <v>5</v>
      </c>
      <c r="E1274" s="2">
        <f>VLOOKUP(D1274,'Background data'!B$2:E$5,4,FALSE)</f>
        <v>64.8</v>
      </c>
      <c r="F1274" s="2" t="s">
        <v>20</v>
      </c>
      <c r="G1274" s="10">
        <v>45770</v>
      </c>
      <c r="H1274" s="2" t="s">
        <v>401</v>
      </c>
      <c r="I1274" s="2" t="str">
        <f t="shared" si="31"/>
        <v>Secured</v>
      </c>
      <c r="J1274" s="4">
        <f>IF($I1274="Secured",(E1274*(VLOOKUP(F1274,'Background data'!B$8:D$18,2,FALSE))*(365.25*1*10^-6)),0)</f>
        <v>0</v>
      </c>
      <c r="K1274" s="4">
        <f>IF($I1274="Secured",(E1274*(VLOOKUP(F1274,'Background data'!B$8:D$18,3,FALSE))*(365.25*1*10^-6)),0)</f>
        <v>0</v>
      </c>
      <c r="L1274" s="4">
        <f>IF(I1274="Secured",(E1274*(VLOOKUP(F1274,'Background data'!B$8:G$18,4,FALSE))*(365.25*1*10^-6)),0)</f>
        <v>5.3253449999999996E-3</v>
      </c>
      <c r="M1274" s="4">
        <f>IF(I1274="Secured",(E1274*(VLOOKUP(F1274,'Background data'!B$8:H$18,5,FALSE))*(365.25*1*10^-6)),0)</f>
        <v>0.21301379999999995</v>
      </c>
    </row>
    <row r="1275" spans="1:13" x14ac:dyDescent="0.3">
      <c r="A1275" s="2" t="s">
        <v>1801</v>
      </c>
      <c r="B1275" s="2" t="s">
        <v>329</v>
      </c>
      <c r="C1275" s="17">
        <v>45460</v>
      </c>
      <c r="D1275" s="2" t="s">
        <v>5</v>
      </c>
      <c r="E1275" s="2">
        <f>VLOOKUP(D1275,'Background data'!B$2:E$5,4,FALSE)</f>
        <v>64.8</v>
      </c>
      <c r="F1275" s="2" t="s">
        <v>20</v>
      </c>
      <c r="G1275" s="10">
        <v>45770</v>
      </c>
      <c r="H1275" s="2" t="s">
        <v>401</v>
      </c>
      <c r="I1275" s="2" t="str">
        <f t="shared" si="31"/>
        <v>Secured</v>
      </c>
      <c r="J1275" s="4">
        <f>IF($I1275="Secured",(E1275*(VLOOKUP(F1275,'Background data'!B$8:D$18,2,FALSE))*(365.25*1*10^-6)),0)</f>
        <v>0</v>
      </c>
      <c r="K1275" s="4">
        <f>IF($I1275="Secured",(E1275*(VLOOKUP(F1275,'Background data'!B$8:D$18,3,FALSE))*(365.25*1*10^-6)),0)</f>
        <v>0</v>
      </c>
      <c r="L1275" s="4">
        <f>IF(I1275="Secured",(E1275*(VLOOKUP(F1275,'Background data'!B$8:G$18,4,FALSE))*(365.25*1*10^-6)),0)</f>
        <v>5.3253449999999996E-3</v>
      </c>
      <c r="M1275" s="4">
        <f>IF(I1275="Secured",(E1275*(VLOOKUP(F1275,'Background data'!B$8:H$18,5,FALSE))*(365.25*1*10^-6)),0)</f>
        <v>0.21301379999999995</v>
      </c>
    </row>
    <row r="1276" spans="1:13" x14ac:dyDescent="0.3">
      <c r="A1276" s="2" t="s">
        <v>1802</v>
      </c>
      <c r="B1276" s="2" t="s">
        <v>329</v>
      </c>
      <c r="C1276" s="17">
        <v>45460</v>
      </c>
      <c r="D1276" s="2" t="s">
        <v>5</v>
      </c>
      <c r="E1276" s="2">
        <f>VLOOKUP(D1276,'Background data'!B$2:E$5,4,FALSE)</f>
        <v>64.8</v>
      </c>
      <c r="F1276" s="2" t="s">
        <v>20</v>
      </c>
      <c r="G1276" s="10">
        <v>45770</v>
      </c>
      <c r="H1276" s="2" t="s">
        <v>401</v>
      </c>
      <c r="I1276" s="2" t="str">
        <f t="shared" si="31"/>
        <v>Secured</v>
      </c>
      <c r="J1276" s="4">
        <f>IF($I1276="Secured",(E1276*(VLOOKUP(F1276,'Background data'!B$8:D$18,2,FALSE))*(365.25*1*10^-6)),0)</f>
        <v>0</v>
      </c>
      <c r="K1276" s="4">
        <f>IF($I1276="Secured",(E1276*(VLOOKUP(F1276,'Background data'!B$8:D$18,3,FALSE))*(365.25*1*10^-6)),0)</f>
        <v>0</v>
      </c>
      <c r="L1276" s="4">
        <f>IF(I1276="Secured",(E1276*(VLOOKUP(F1276,'Background data'!B$8:G$18,4,FALSE))*(365.25*1*10^-6)),0)</f>
        <v>5.3253449999999996E-3</v>
      </c>
      <c r="M1276" s="4">
        <f>IF(I1276="Secured",(E1276*(VLOOKUP(F1276,'Background data'!B$8:H$18,5,FALSE))*(365.25*1*10^-6)),0)</f>
        <v>0.21301379999999995</v>
      </c>
    </row>
    <row r="1277" spans="1:13" x14ac:dyDescent="0.3">
      <c r="A1277" s="2" t="s">
        <v>1865</v>
      </c>
      <c r="B1277" s="2" t="s">
        <v>329</v>
      </c>
      <c r="C1277" s="17">
        <v>45476</v>
      </c>
      <c r="D1277" s="2" t="s">
        <v>5</v>
      </c>
      <c r="E1277" s="2">
        <f>VLOOKUP(D1277,'Background data'!B$2:E$5,4,FALSE)</f>
        <v>64.8</v>
      </c>
      <c r="F1277" s="2" t="s">
        <v>20</v>
      </c>
      <c r="G1277" s="10">
        <v>45770</v>
      </c>
      <c r="H1277" s="2" t="s">
        <v>401</v>
      </c>
      <c r="I1277" s="2" t="str">
        <f t="shared" si="31"/>
        <v>Secured</v>
      </c>
      <c r="J1277" s="4">
        <f>IF($I1277="Secured",(E1277*(VLOOKUP(F1277,'Background data'!B$8:D$18,2,FALSE))*(365.25*1*10^-6)),0)</f>
        <v>0</v>
      </c>
      <c r="K1277" s="4">
        <f>IF($I1277="Secured",(E1277*(VLOOKUP(F1277,'Background data'!B$8:D$18,3,FALSE))*(365.25*1*10^-6)),0)</f>
        <v>0</v>
      </c>
      <c r="L1277" s="4">
        <f>IF(I1277="Secured",(E1277*(VLOOKUP(F1277,'Background data'!B$8:G$18,4,FALSE))*(365.25*1*10^-6)),0)</f>
        <v>5.3253449999999996E-3</v>
      </c>
      <c r="M1277" s="4">
        <f>IF(I1277="Secured",(E1277*(VLOOKUP(F1277,'Background data'!B$8:H$18,5,FALSE))*(365.25*1*10^-6)),0)</f>
        <v>0.21301379999999995</v>
      </c>
    </row>
    <row r="1278" spans="1:13" x14ac:dyDescent="0.3">
      <c r="A1278" s="2" t="s">
        <v>1803</v>
      </c>
      <c r="B1278" s="2" t="s">
        <v>329</v>
      </c>
      <c r="C1278" s="17">
        <v>45467</v>
      </c>
      <c r="D1278" s="2" t="s">
        <v>5</v>
      </c>
      <c r="E1278" s="2">
        <f>VLOOKUP(D1278,'Background data'!B$2:E$5,4,FALSE)</f>
        <v>64.8</v>
      </c>
      <c r="F1278" s="2" t="s">
        <v>20</v>
      </c>
      <c r="G1278" s="10">
        <v>45770</v>
      </c>
      <c r="H1278" s="2" t="s">
        <v>401</v>
      </c>
      <c r="I1278" s="2" t="str">
        <f t="shared" si="31"/>
        <v>Secured</v>
      </c>
      <c r="J1278" s="4">
        <f>IF($I1278="Secured",(E1278*(VLOOKUP(F1278,'Background data'!B$8:D$18,2,FALSE))*(365.25*1*10^-6)),0)</f>
        <v>0</v>
      </c>
      <c r="K1278" s="4">
        <f>IF($I1278="Secured",(E1278*(VLOOKUP(F1278,'Background data'!B$8:D$18,3,FALSE))*(365.25*1*10^-6)),0)</f>
        <v>0</v>
      </c>
      <c r="L1278" s="4">
        <f>IF(I1278="Secured",(E1278*(VLOOKUP(F1278,'Background data'!B$8:G$18,4,FALSE))*(365.25*1*10^-6)),0)</f>
        <v>5.3253449999999996E-3</v>
      </c>
      <c r="M1278" s="4">
        <f>IF(I1278="Secured",(E1278*(VLOOKUP(F1278,'Background data'!B$8:H$18,5,FALSE))*(365.25*1*10^-6)),0)</f>
        <v>0.21301379999999995</v>
      </c>
    </row>
    <row r="1279" spans="1:13" x14ac:dyDescent="0.3">
      <c r="A1279" s="2" t="s">
        <v>1804</v>
      </c>
      <c r="B1279" s="2" t="s">
        <v>329</v>
      </c>
      <c r="C1279" s="17">
        <v>45460</v>
      </c>
      <c r="D1279" s="2" t="s">
        <v>5</v>
      </c>
      <c r="E1279" s="2">
        <f>VLOOKUP(D1279,'Background data'!B$2:E$5,4,FALSE)</f>
        <v>64.8</v>
      </c>
      <c r="F1279" s="2" t="s">
        <v>20</v>
      </c>
      <c r="G1279" s="10">
        <v>45770</v>
      </c>
      <c r="H1279" s="2" t="s">
        <v>401</v>
      </c>
      <c r="I1279" s="2" t="str">
        <f t="shared" ref="I1279:I1316" si="32">IF(G1279="","Not secured","Secured")</f>
        <v>Secured</v>
      </c>
      <c r="J1279" s="4">
        <f>IF($I1279="Secured",(E1279*(VLOOKUP(F1279,'Background data'!B$8:D$18,2,FALSE))*(365.25*1*10^-6)),0)</f>
        <v>0</v>
      </c>
      <c r="K1279" s="4">
        <f>IF($I1279="Secured",(E1279*(VLOOKUP(F1279,'Background data'!B$8:D$18,3,FALSE))*(365.25*1*10^-6)),0)</f>
        <v>0</v>
      </c>
      <c r="L1279" s="4">
        <f>IF(I1279="Secured",(E1279*(VLOOKUP(F1279,'Background data'!B$8:G$18,4,FALSE))*(365.25*1*10^-6)),0)</f>
        <v>5.3253449999999996E-3</v>
      </c>
      <c r="M1279" s="4">
        <f>IF(I1279="Secured",(E1279*(VLOOKUP(F1279,'Background data'!B$8:H$18,5,FALSE))*(365.25*1*10^-6)),0)</f>
        <v>0.21301379999999995</v>
      </c>
    </row>
    <row r="1280" spans="1:13" x14ac:dyDescent="0.3">
      <c r="A1280" s="2" t="s">
        <v>1805</v>
      </c>
      <c r="B1280" s="2" t="s">
        <v>329</v>
      </c>
      <c r="C1280" s="17">
        <v>45462</v>
      </c>
      <c r="D1280" s="2" t="s">
        <v>5</v>
      </c>
      <c r="E1280" s="2">
        <f>VLOOKUP(D1280,'Background data'!B$2:E$5,4,FALSE)</f>
        <v>64.8</v>
      </c>
      <c r="F1280" s="2" t="s">
        <v>20</v>
      </c>
      <c r="G1280" s="10">
        <v>45770</v>
      </c>
      <c r="H1280" s="2" t="s">
        <v>401</v>
      </c>
      <c r="I1280" s="2" t="str">
        <f t="shared" si="32"/>
        <v>Secured</v>
      </c>
      <c r="J1280" s="4">
        <f>IF($I1280="Secured",(E1280*(VLOOKUP(F1280,'Background data'!B$8:D$18,2,FALSE))*(365.25*1*10^-6)),0)</f>
        <v>0</v>
      </c>
      <c r="K1280" s="4">
        <f>IF($I1280="Secured",(E1280*(VLOOKUP(F1280,'Background data'!B$8:D$18,3,FALSE))*(365.25*1*10^-6)),0)</f>
        <v>0</v>
      </c>
      <c r="L1280" s="4">
        <f>IF(I1280="Secured",(E1280*(VLOOKUP(F1280,'Background data'!B$8:G$18,4,FALSE))*(365.25*1*10^-6)),0)</f>
        <v>5.3253449999999996E-3</v>
      </c>
      <c r="M1280" s="4">
        <f>IF(I1280="Secured",(E1280*(VLOOKUP(F1280,'Background data'!B$8:H$18,5,FALSE))*(365.25*1*10^-6)),0)</f>
        <v>0.21301379999999995</v>
      </c>
    </row>
    <row r="1281" spans="1:13" x14ac:dyDescent="0.3">
      <c r="A1281" s="2" t="s">
        <v>1806</v>
      </c>
      <c r="B1281" s="2" t="s">
        <v>329</v>
      </c>
      <c r="C1281" s="17">
        <v>45482</v>
      </c>
      <c r="D1281" s="2" t="s">
        <v>5</v>
      </c>
      <c r="E1281" s="2">
        <f>VLOOKUP(D1281,'Background data'!B$2:E$5,4,FALSE)</f>
        <v>64.8</v>
      </c>
      <c r="F1281" s="2" t="s">
        <v>20</v>
      </c>
      <c r="G1281" s="10">
        <v>45770</v>
      </c>
      <c r="H1281" s="2" t="s">
        <v>401</v>
      </c>
      <c r="I1281" s="2" t="str">
        <f t="shared" si="32"/>
        <v>Secured</v>
      </c>
      <c r="J1281" s="4">
        <f>IF($I1281="Secured",(E1281*(VLOOKUP(F1281,'Background data'!B$8:D$18,2,FALSE))*(365.25*1*10^-6)),0)</f>
        <v>0</v>
      </c>
      <c r="K1281" s="4">
        <f>IF($I1281="Secured",(E1281*(VLOOKUP(F1281,'Background data'!B$8:D$18,3,FALSE))*(365.25*1*10^-6)),0)</f>
        <v>0</v>
      </c>
      <c r="L1281" s="4">
        <f>IF(I1281="Secured",(E1281*(VLOOKUP(F1281,'Background data'!B$8:G$18,4,FALSE))*(365.25*1*10^-6)),0)</f>
        <v>5.3253449999999996E-3</v>
      </c>
      <c r="M1281" s="4">
        <f>IF(I1281="Secured",(E1281*(VLOOKUP(F1281,'Background data'!B$8:H$18,5,FALSE))*(365.25*1*10^-6)),0)</f>
        <v>0.21301379999999995</v>
      </c>
    </row>
    <row r="1282" spans="1:13" x14ac:dyDescent="0.3">
      <c r="A1282" s="2" t="s">
        <v>1807</v>
      </c>
      <c r="B1282" s="2" t="s">
        <v>329</v>
      </c>
      <c r="C1282" s="17">
        <v>45476</v>
      </c>
      <c r="D1282" s="2" t="s">
        <v>5</v>
      </c>
      <c r="E1282" s="2">
        <f>VLOOKUP(D1282,'Background data'!B$2:E$5,4,FALSE)</f>
        <v>64.8</v>
      </c>
      <c r="F1282" s="2" t="s">
        <v>20</v>
      </c>
      <c r="G1282" s="10">
        <v>45770</v>
      </c>
      <c r="H1282" s="2" t="s">
        <v>401</v>
      </c>
      <c r="I1282" s="2" t="str">
        <f t="shared" si="32"/>
        <v>Secured</v>
      </c>
      <c r="J1282" s="4">
        <f>IF($I1282="Secured",(E1282*(VLOOKUP(F1282,'Background data'!B$8:D$18,2,FALSE))*(365.25*1*10^-6)),0)</f>
        <v>0</v>
      </c>
      <c r="K1282" s="4">
        <f>IF($I1282="Secured",(E1282*(VLOOKUP(F1282,'Background data'!B$8:D$18,3,FALSE))*(365.25*1*10^-6)),0)</f>
        <v>0</v>
      </c>
      <c r="L1282" s="4">
        <f>IF(I1282="Secured",(E1282*(VLOOKUP(F1282,'Background data'!B$8:G$18,4,FALSE))*(365.25*1*10^-6)),0)</f>
        <v>5.3253449999999996E-3</v>
      </c>
      <c r="M1282" s="4">
        <f>IF(I1282="Secured",(E1282*(VLOOKUP(F1282,'Background data'!B$8:H$18,5,FALSE))*(365.25*1*10^-6)),0)</f>
        <v>0.21301379999999995</v>
      </c>
    </row>
    <row r="1283" spans="1:13" x14ac:dyDescent="0.3">
      <c r="A1283" s="2" t="s">
        <v>1808</v>
      </c>
      <c r="B1283" s="2" t="s">
        <v>329</v>
      </c>
      <c r="C1283" s="17">
        <v>45464</v>
      </c>
      <c r="D1283" s="2" t="s">
        <v>5</v>
      </c>
      <c r="E1283" s="2">
        <f>VLOOKUP(D1283,'Background data'!B$2:E$5,4,FALSE)</f>
        <v>64.8</v>
      </c>
      <c r="F1283" s="2" t="s">
        <v>20</v>
      </c>
      <c r="G1283" s="10">
        <v>45770</v>
      </c>
      <c r="H1283" s="2" t="s">
        <v>401</v>
      </c>
      <c r="I1283" s="2" t="str">
        <f t="shared" si="32"/>
        <v>Secured</v>
      </c>
      <c r="J1283" s="4">
        <f>IF($I1283="Secured",(E1283*(VLOOKUP(F1283,'Background data'!B$8:D$18,2,FALSE))*(365.25*1*10^-6)),0)</f>
        <v>0</v>
      </c>
      <c r="K1283" s="4">
        <f>IF($I1283="Secured",(E1283*(VLOOKUP(F1283,'Background data'!B$8:D$18,3,FALSE))*(365.25*1*10^-6)),0)</f>
        <v>0</v>
      </c>
      <c r="L1283" s="4">
        <f>IF(I1283="Secured",(E1283*(VLOOKUP(F1283,'Background data'!B$8:G$18,4,FALSE))*(365.25*1*10^-6)),0)</f>
        <v>5.3253449999999996E-3</v>
      </c>
      <c r="M1283" s="4">
        <f>IF(I1283="Secured",(E1283*(VLOOKUP(F1283,'Background data'!B$8:H$18,5,FALSE))*(365.25*1*10^-6)),0)</f>
        <v>0.21301379999999995</v>
      </c>
    </row>
    <row r="1284" spans="1:13" x14ac:dyDescent="0.3">
      <c r="A1284" s="2" t="s">
        <v>1809</v>
      </c>
      <c r="B1284" s="2" t="s">
        <v>329</v>
      </c>
      <c r="C1284" s="17">
        <v>45476</v>
      </c>
      <c r="D1284" s="2" t="s">
        <v>5</v>
      </c>
      <c r="E1284" s="2">
        <f>VLOOKUP(D1284,'Background data'!B$2:E$5,4,FALSE)</f>
        <v>64.8</v>
      </c>
      <c r="F1284" s="2" t="s">
        <v>20</v>
      </c>
      <c r="G1284" s="10">
        <v>45770</v>
      </c>
      <c r="H1284" s="2" t="s">
        <v>401</v>
      </c>
      <c r="I1284" s="2" t="str">
        <f t="shared" si="32"/>
        <v>Secured</v>
      </c>
      <c r="J1284" s="4">
        <f>IF($I1284="Secured",(E1284*(VLOOKUP(F1284,'Background data'!B$8:D$18,2,FALSE))*(365.25*1*10^-6)),0)</f>
        <v>0</v>
      </c>
      <c r="K1284" s="4">
        <f>IF($I1284="Secured",(E1284*(VLOOKUP(F1284,'Background data'!B$8:D$18,3,FALSE))*(365.25*1*10^-6)),0)</f>
        <v>0</v>
      </c>
      <c r="L1284" s="4">
        <f>IF(I1284="Secured",(E1284*(VLOOKUP(F1284,'Background data'!B$8:G$18,4,FALSE))*(365.25*1*10^-6)),0)</f>
        <v>5.3253449999999996E-3</v>
      </c>
      <c r="M1284" s="4">
        <f>IF(I1284="Secured",(E1284*(VLOOKUP(F1284,'Background data'!B$8:H$18,5,FALSE))*(365.25*1*10^-6)),0)</f>
        <v>0.21301379999999995</v>
      </c>
    </row>
    <row r="1285" spans="1:13" x14ac:dyDescent="0.3">
      <c r="A1285" s="2" t="s">
        <v>1810</v>
      </c>
      <c r="B1285" s="2" t="s">
        <v>329</v>
      </c>
      <c r="C1285" s="17">
        <v>45460</v>
      </c>
      <c r="D1285" s="2" t="s">
        <v>5</v>
      </c>
      <c r="E1285" s="2">
        <f>VLOOKUP(D1285,'Background data'!B$2:E$5,4,FALSE)</f>
        <v>64.8</v>
      </c>
      <c r="F1285" s="2" t="s">
        <v>20</v>
      </c>
      <c r="G1285" s="10">
        <v>45770</v>
      </c>
      <c r="H1285" s="2" t="s">
        <v>401</v>
      </c>
      <c r="I1285" s="2" t="str">
        <f t="shared" si="32"/>
        <v>Secured</v>
      </c>
      <c r="J1285" s="4">
        <f>IF($I1285="Secured",(E1285*(VLOOKUP(F1285,'Background data'!B$8:D$18,2,FALSE))*(365.25*1*10^-6)),0)</f>
        <v>0</v>
      </c>
      <c r="K1285" s="4">
        <f>IF($I1285="Secured",(E1285*(VLOOKUP(F1285,'Background data'!B$8:D$18,3,FALSE))*(365.25*1*10^-6)),0)</f>
        <v>0</v>
      </c>
      <c r="L1285" s="4">
        <f>IF(I1285="Secured",(E1285*(VLOOKUP(F1285,'Background data'!B$8:G$18,4,FALSE))*(365.25*1*10^-6)),0)</f>
        <v>5.3253449999999996E-3</v>
      </c>
      <c r="M1285" s="4">
        <f>IF(I1285="Secured",(E1285*(VLOOKUP(F1285,'Background data'!B$8:H$18,5,FALSE))*(365.25*1*10^-6)),0)</f>
        <v>0.21301379999999995</v>
      </c>
    </row>
    <row r="1286" spans="1:13" x14ac:dyDescent="0.3">
      <c r="A1286" s="2" t="s">
        <v>1811</v>
      </c>
      <c r="B1286" s="2" t="s">
        <v>329</v>
      </c>
      <c r="C1286" s="17">
        <v>45460</v>
      </c>
      <c r="D1286" s="2" t="s">
        <v>5</v>
      </c>
      <c r="E1286" s="2">
        <f>VLOOKUP(D1286,'Background data'!B$2:E$5,4,FALSE)</f>
        <v>64.8</v>
      </c>
      <c r="F1286" s="2" t="s">
        <v>20</v>
      </c>
      <c r="G1286" s="10">
        <v>45770</v>
      </c>
      <c r="H1286" s="2" t="s">
        <v>401</v>
      </c>
      <c r="I1286" s="2" t="str">
        <f t="shared" si="32"/>
        <v>Secured</v>
      </c>
      <c r="J1286" s="4">
        <f>IF($I1286="Secured",(E1286*(VLOOKUP(F1286,'Background data'!B$8:D$18,2,FALSE))*(365.25*1*10^-6)),0)</f>
        <v>0</v>
      </c>
      <c r="K1286" s="4">
        <f>IF($I1286="Secured",(E1286*(VLOOKUP(F1286,'Background data'!B$8:D$18,3,FALSE))*(365.25*1*10^-6)),0)</f>
        <v>0</v>
      </c>
      <c r="L1286" s="4">
        <f>IF(I1286="Secured",(E1286*(VLOOKUP(F1286,'Background data'!B$8:G$18,4,FALSE))*(365.25*1*10^-6)),0)</f>
        <v>5.3253449999999996E-3</v>
      </c>
      <c r="M1286" s="4">
        <f>IF(I1286="Secured",(E1286*(VLOOKUP(F1286,'Background data'!B$8:H$18,5,FALSE))*(365.25*1*10^-6)),0)</f>
        <v>0.21301379999999995</v>
      </c>
    </row>
    <row r="1287" spans="1:13" x14ac:dyDescent="0.3">
      <c r="A1287" s="2" t="s">
        <v>1866</v>
      </c>
      <c r="B1287" s="2" t="s">
        <v>330</v>
      </c>
      <c r="C1287" s="17">
        <v>45475</v>
      </c>
      <c r="D1287" s="2" t="s">
        <v>5</v>
      </c>
      <c r="E1287" s="2">
        <f>VLOOKUP(D1287,'Background data'!B$2:E$5,4,FALSE)</f>
        <v>64.8</v>
      </c>
      <c r="F1287" s="2" t="s">
        <v>20</v>
      </c>
      <c r="G1287" s="10">
        <v>45770</v>
      </c>
      <c r="H1287" s="2" t="s">
        <v>401</v>
      </c>
      <c r="I1287" s="2" t="str">
        <f t="shared" si="32"/>
        <v>Secured</v>
      </c>
      <c r="J1287" s="4">
        <f>IF($I1287="Secured",(E1287*(VLOOKUP(F1287,'Background data'!B$8:D$18,2,FALSE))*(365.25*1*10^-6)),0)</f>
        <v>0</v>
      </c>
      <c r="K1287" s="4">
        <f>IF($I1287="Secured",(E1287*(VLOOKUP(F1287,'Background data'!B$8:D$18,3,FALSE))*(365.25*1*10^-6)),0)</f>
        <v>0</v>
      </c>
      <c r="L1287" s="4">
        <f>IF(I1287="Secured",(E1287*(VLOOKUP(F1287,'Background data'!B$8:G$18,4,FALSE))*(365.25*1*10^-6)),0)</f>
        <v>5.3253449999999996E-3</v>
      </c>
      <c r="M1287" s="4">
        <f>IF(I1287="Secured",(E1287*(VLOOKUP(F1287,'Background data'!B$8:H$18,5,FALSE))*(365.25*1*10^-6)),0)</f>
        <v>0.21301379999999995</v>
      </c>
    </row>
    <row r="1288" spans="1:13" x14ac:dyDescent="0.3">
      <c r="A1288" s="2" t="s">
        <v>1812</v>
      </c>
      <c r="B1288" s="2" t="s">
        <v>330</v>
      </c>
      <c r="C1288" s="17">
        <v>45467</v>
      </c>
      <c r="D1288" s="2" t="s">
        <v>5</v>
      </c>
      <c r="E1288" s="2">
        <f>VLOOKUP(D1288,'Background data'!B$2:E$5,4,FALSE)</f>
        <v>64.8</v>
      </c>
      <c r="F1288" s="2" t="s">
        <v>20</v>
      </c>
      <c r="G1288" s="10">
        <v>45770</v>
      </c>
      <c r="H1288" s="2" t="s">
        <v>401</v>
      </c>
      <c r="I1288" s="2" t="str">
        <f t="shared" si="32"/>
        <v>Secured</v>
      </c>
      <c r="J1288" s="4">
        <f>IF($I1288="Secured",(E1288*(VLOOKUP(F1288,'Background data'!B$8:D$18,2,FALSE))*(365.25*1*10^-6)),0)</f>
        <v>0</v>
      </c>
      <c r="K1288" s="4">
        <f>IF($I1288="Secured",(E1288*(VLOOKUP(F1288,'Background data'!B$8:D$18,3,FALSE))*(365.25*1*10^-6)),0)</f>
        <v>0</v>
      </c>
      <c r="L1288" s="4">
        <f>IF(I1288="Secured",(E1288*(VLOOKUP(F1288,'Background data'!B$8:G$18,4,FALSE))*(365.25*1*10^-6)),0)</f>
        <v>5.3253449999999996E-3</v>
      </c>
      <c r="M1288" s="4">
        <f>IF(I1288="Secured",(E1288*(VLOOKUP(F1288,'Background data'!B$8:H$18,5,FALSE))*(365.25*1*10^-6)),0)</f>
        <v>0.21301379999999995</v>
      </c>
    </row>
    <row r="1289" spans="1:13" x14ac:dyDescent="0.3">
      <c r="A1289" s="2" t="s">
        <v>1867</v>
      </c>
      <c r="B1289" s="2" t="s">
        <v>330</v>
      </c>
      <c r="C1289" s="17">
        <v>45475</v>
      </c>
      <c r="D1289" s="2" t="s">
        <v>5</v>
      </c>
      <c r="E1289" s="2">
        <f>VLOOKUP(D1289,'Background data'!B$2:E$5,4,FALSE)</f>
        <v>64.8</v>
      </c>
      <c r="F1289" s="2" t="s">
        <v>20</v>
      </c>
      <c r="G1289" s="10">
        <v>45770</v>
      </c>
      <c r="H1289" s="2" t="s">
        <v>401</v>
      </c>
      <c r="I1289" s="2" t="str">
        <f t="shared" si="32"/>
        <v>Secured</v>
      </c>
      <c r="J1289" s="4">
        <f>IF($I1289="Secured",(E1289*(VLOOKUP(F1289,'Background data'!B$8:D$18,2,FALSE))*(365.25*1*10^-6)),0)</f>
        <v>0</v>
      </c>
      <c r="K1289" s="4">
        <f>IF($I1289="Secured",(E1289*(VLOOKUP(F1289,'Background data'!B$8:D$18,3,FALSE))*(365.25*1*10^-6)),0)</f>
        <v>0</v>
      </c>
      <c r="L1289" s="4">
        <f>IF(I1289="Secured",(E1289*(VLOOKUP(F1289,'Background data'!B$8:G$18,4,FALSE))*(365.25*1*10^-6)),0)</f>
        <v>5.3253449999999996E-3</v>
      </c>
      <c r="M1289" s="4">
        <f>IF(I1289="Secured",(E1289*(VLOOKUP(F1289,'Background data'!B$8:H$18,5,FALSE))*(365.25*1*10^-6)),0)</f>
        <v>0.21301379999999995</v>
      </c>
    </row>
    <row r="1290" spans="1:13" x14ac:dyDescent="0.3">
      <c r="A1290" s="2" t="s">
        <v>1813</v>
      </c>
      <c r="B1290" s="2" t="s">
        <v>330</v>
      </c>
      <c r="C1290" s="17">
        <v>45461</v>
      </c>
      <c r="D1290" s="2" t="s">
        <v>5</v>
      </c>
      <c r="E1290" s="2">
        <f>VLOOKUP(D1290,'Background data'!B$2:E$5,4,FALSE)</f>
        <v>64.8</v>
      </c>
      <c r="F1290" s="2" t="s">
        <v>20</v>
      </c>
      <c r="G1290" s="10">
        <v>45770</v>
      </c>
      <c r="H1290" s="2" t="s">
        <v>401</v>
      </c>
      <c r="I1290" s="2" t="str">
        <f t="shared" si="32"/>
        <v>Secured</v>
      </c>
      <c r="J1290" s="4">
        <f>IF($I1290="Secured",(E1290*(VLOOKUP(F1290,'Background data'!B$8:D$18,2,FALSE))*(365.25*1*10^-6)),0)</f>
        <v>0</v>
      </c>
      <c r="K1290" s="4">
        <f>IF($I1290="Secured",(E1290*(VLOOKUP(F1290,'Background data'!B$8:D$18,3,FALSE))*(365.25*1*10^-6)),0)</f>
        <v>0</v>
      </c>
      <c r="L1290" s="4">
        <f>IF(I1290="Secured",(E1290*(VLOOKUP(F1290,'Background data'!B$8:G$18,4,FALSE))*(365.25*1*10^-6)),0)</f>
        <v>5.3253449999999996E-3</v>
      </c>
      <c r="M1290" s="4">
        <f>IF(I1290="Secured",(E1290*(VLOOKUP(F1290,'Background data'!B$8:H$18,5,FALSE))*(365.25*1*10^-6)),0)</f>
        <v>0.21301379999999995</v>
      </c>
    </row>
    <row r="1291" spans="1:13" x14ac:dyDescent="0.3">
      <c r="A1291" s="2" t="s">
        <v>1814</v>
      </c>
      <c r="B1291" s="2" t="s">
        <v>330</v>
      </c>
      <c r="C1291" s="17">
        <v>45462</v>
      </c>
      <c r="D1291" s="2" t="s">
        <v>5</v>
      </c>
      <c r="E1291" s="2">
        <f>VLOOKUP(D1291,'Background data'!B$2:E$5,4,FALSE)</f>
        <v>64.8</v>
      </c>
      <c r="F1291" s="2" t="s">
        <v>20</v>
      </c>
      <c r="G1291" s="10">
        <v>45770</v>
      </c>
      <c r="H1291" s="2" t="s">
        <v>401</v>
      </c>
      <c r="I1291" s="2" t="str">
        <f t="shared" si="32"/>
        <v>Secured</v>
      </c>
      <c r="J1291" s="4">
        <f>IF($I1291="Secured",(E1291*(VLOOKUP(F1291,'Background data'!B$8:D$18,2,FALSE))*(365.25*1*10^-6)),0)</f>
        <v>0</v>
      </c>
      <c r="K1291" s="4">
        <f>IF($I1291="Secured",(E1291*(VLOOKUP(F1291,'Background data'!B$8:D$18,3,FALSE))*(365.25*1*10^-6)),0)</f>
        <v>0</v>
      </c>
      <c r="L1291" s="4">
        <f>IF(I1291="Secured",(E1291*(VLOOKUP(F1291,'Background data'!B$8:G$18,4,FALSE))*(365.25*1*10^-6)),0)</f>
        <v>5.3253449999999996E-3</v>
      </c>
      <c r="M1291" s="4">
        <f>IF(I1291="Secured",(E1291*(VLOOKUP(F1291,'Background data'!B$8:H$18,5,FALSE))*(365.25*1*10^-6)),0)</f>
        <v>0.21301379999999995</v>
      </c>
    </row>
    <row r="1292" spans="1:13" x14ac:dyDescent="0.3">
      <c r="A1292" s="2" t="s">
        <v>1815</v>
      </c>
      <c r="B1292" s="2" t="s">
        <v>330</v>
      </c>
      <c r="C1292" s="17">
        <v>45463</v>
      </c>
      <c r="D1292" s="2" t="s">
        <v>5</v>
      </c>
      <c r="E1292" s="2">
        <f>VLOOKUP(D1292,'Background data'!B$2:E$5,4,FALSE)</f>
        <v>64.8</v>
      </c>
      <c r="F1292" s="2" t="s">
        <v>20</v>
      </c>
      <c r="G1292" s="10">
        <v>45770</v>
      </c>
      <c r="H1292" s="2" t="s">
        <v>401</v>
      </c>
      <c r="I1292" s="2" t="str">
        <f t="shared" si="32"/>
        <v>Secured</v>
      </c>
      <c r="J1292" s="4">
        <f>IF($I1292="Secured",(E1292*(VLOOKUP(F1292,'Background data'!B$8:D$18,2,FALSE))*(365.25*1*10^-6)),0)</f>
        <v>0</v>
      </c>
      <c r="K1292" s="4">
        <f>IF($I1292="Secured",(E1292*(VLOOKUP(F1292,'Background data'!B$8:D$18,3,FALSE))*(365.25*1*10^-6)),0)</f>
        <v>0</v>
      </c>
      <c r="L1292" s="4">
        <f>IF(I1292="Secured",(E1292*(VLOOKUP(F1292,'Background data'!B$8:G$18,4,FALSE))*(365.25*1*10^-6)),0)</f>
        <v>5.3253449999999996E-3</v>
      </c>
      <c r="M1292" s="4">
        <f>IF(I1292="Secured",(E1292*(VLOOKUP(F1292,'Background data'!B$8:H$18,5,FALSE))*(365.25*1*10^-6)),0)</f>
        <v>0.21301379999999995</v>
      </c>
    </row>
    <row r="1293" spans="1:13" x14ac:dyDescent="0.3">
      <c r="A1293" s="2" t="s">
        <v>1816</v>
      </c>
      <c r="B1293" s="2" t="s">
        <v>330</v>
      </c>
      <c r="C1293" s="17">
        <v>45464</v>
      </c>
      <c r="D1293" s="2" t="s">
        <v>5</v>
      </c>
      <c r="E1293" s="2">
        <f>VLOOKUP(D1293,'Background data'!B$2:E$5,4,FALSE)</f>
        <v>64.8</v>
      </c>
      <c r="F1293" s="2" t="s">
        <v>20</v>
      </c>
      <c r="G1293" s="10">
        <v>45770</v>
      </c>
      <c r="H1293" s="2" t="s">
        <v>401</v>
      </c>
      <c r="I1293" s="2" t="str">
        <f t="shared" si="32"/>
        <v>Secured</v>
      </c>
      <c r="J1293" s="4">
        <f>IF($I1293="Secured",(E1293*(VLOOKUP(F1293,'Background data'!B$8:D$18,2,FALSE))*(365.25*1*10^-6)),0)</f>
        <v>0</v>
      </c>
      <c r="K1293" s="4">
        <f>IF($I1293="Secured",(E1293*(VLOOKUP(F1293,'Background data'!B$8:D$18,3,FALSE))*(365.25*1*10^-6)),0)</f>
        <v>0</v>
      </c>
      <c r="L1293" s="4">
        <f>IF(I1293="Secured",(E1293*(VLOOKUP(F1293,'Background data'!B$8:G$18,4,FALSE))*(365.25*1*10^-6)),0)</f>
        <v>5.3253449999999996E-3</v>
      </c>
      <c r="M1293" s="4">
        <f>IF(I1293="Secured",(E1293*(VLOOKUP(F1293,'Background data'!B$8:H$18,5,FALSE))*(365.25*1*10^-6)),0)</f>
        <v>0.21301379999999995</v>
      </c>
    </row>
    <row r="1294" spans="1:13" x14ac:dyDescent="0.3">
      <c r="A1294" s="2" t="s">
        <v>1817</v>
      </c>
      <c r="B1294" s="2" t="s">
        <v>330</v>
      </c>
      <c r="C1294" s="17">
        <v>45463</v>
      </c>
      <c r="D1294" s="2" t="s">
        <v>5</v>
      </c>
      <c r="E1294" s="2">
        <f>VLOOKUP(D1294,'Background data'!B$2:E$5,4,FALSE)</f>
        <v>64.8</v>
      </c>
      <c r="F1294" s="2" t="s">
        <v>20</v>
      </c>
      <c r="G1294" s="10">
        <v>45770</v>
      </c>
      <c r="H1294" s="2" t="s">
        <v>401</v>
      </c>
      <c r="I1294" s="2" t="str">
        <f t="shared" si="32"/>
        <v>Secured</v>
      </c>
      <c r="J1294" s="4">
        <f>IF($I1294="Secured",(E1294*(VLOOKUP(F1294,'Background data'!B$8:D$18,2,FALSE))*(365.25*1*10^-6)),0)</f>
        <v>0</v>
      </c>
      <c r="K1294" s="4">
        <f>IF($I1294="Secured",(E1294*(VLOOKUP(F1294,'Background data'!B$8:D$18,3,FALSE))*(365.25*1*10^-6)),0)</f>
        <v>0</v>
      </c>
      <c r="L1294" s="4">
        <f>IF(I1294="Secured",(E1294*(VLOOKUP(F1294,'Background data'!B$8:G$18,4,FALSE))*(365.25*1*10^-6)),0)</f>
        <v>5.3253449999999996E-3</v>
      </c>
      <c r="M1294" s="4">
        <f>IF(I1294="Secured",(E1294*(VLOOKUP(F1294,'Background data'!B$8:H$18,5,FALSE))*(365.25*1*10^-6)),0)</f>
        <v>0.21301379999999995</v>
      </c>
    </row>
    <row r="1295" spans="1:13" x14ac:dyDescent="0.3">
      <c r="A1295" s="2" t="s">
        <v>1818</v>
      </c>
      <c r="B1295" s="2" t="s">
        <v>330</v>
      </c>
      <c r="C1295" s="17">
        <v>45463</v>
      </c>
      <c r="D1295" s="2" t="s">
        <v>5</v>
      </c>
      <c r="E1295" s="2">
        <f>VLOOKUP(D1295,'Background data'!B$2:E$5,4,FALSE)</f>
        <v>64.8</v>
      </c>
      <c r="F1295" s="2" t="s">
        <v>20</v>
      </c>
      <c r="G1295" s="10">
        <v>45770</v>
      </c>
      <c r="H1295" s="2" t="s">
        <v>401</v>
      </c>
      <c r="I1295" s="2" t="str">
        <f t="shared" si="32"/>
        <v>Secured</v>
      </c>
      <c r="J1295" s="4">
        <f>IF($I1295="Secured",(E1295*(VLOOKUP(F1295,'Background data'!B$8:D$18,2,FALSE))*(365.25*1*10^-6)),0)</f>
        <v>0</v>
      </c>
      <c r="K1295" s="4">
        <f>IF($I1295="Secured",(E1295*(VLOOKUP(F1295,'Background data'!B$8:D$18,3,FALSE))*(365.25*1*10^-6)),0)</f>
        <v>0</v>
      </c>
      <c r="L1295" s="4">
        <f>IF(I1295="Secured",(E1295*(VLOOKUP(F1295,'Background data'!B$8:G$18,4,FALSE))*(365.25*1*10^-6)),0)</f>
        <v>5.3253449999999996E-3</v>
      </c>
      <c r="M1295" s="4">
        <f>IF(I1295="Secured",(E1295*(VLOOKUP(F1295,'Background data'!B$8:H$18,5,FALSE))*(365.25*1*10^-6)),0)</f>
        <v>0.21301379999999995</v>
      </c>
    </row>
    <row r="1296" spans="1:13" x14ac:dyDescent="0.3">
      <c r="A1296" s="2" t="s">
        <v>1819</v>
      </c>
      <c r="B1296" s="2" t="s">
        <v>330</v>
      </c>
      <c r="C1296" s="17">
        <v>45463</v>
      </c>
      <c r="D1296" s="2" t="s">
        <v>5</v>
      </c>
      <c r="E1296" s="2">
        <f>VLOOKUP(D1296,'Background data'!B$2:E$5,4,FALSE)</f>
        <v>64.8</v>
      </c>
      <c r="F1296" s="2" t="s">
        <v>20</v>
      </c>
      <c r="G1296" s="10">
        <v>45770</v>
      </c>
      <c r="H1296" s="2" t="s">
        <v>401</v>
      </c>
      <c r="I1296" s="2" t="str">
        <f t="shared" si="32"/>
        <v>Secured</v>
      </c>
      <c r="J1296" s="4">
        <f>IF($I1296="Secured",(E1296*(VLOOKUP(F1296,'Background data'!B$8:D$18,2,FALSE))*(365.25*1*10^-6)),0)</f>
        <v>0</v>
      </c>
      <c r="K1296" s="4">
        <f>IF($I1296="Secured",(E1296*(VLOOKUP(F1296,'Background data'!B$8:D$18,3,FALSE))*(365.25*1*10^-6)),0)</f>
        <v>0</v>
      </c>
      <c r="L1296" s="4">
        <f>IF(I1296="Secured",(E1296*(VLOOKUP(F1296,'Background data'!B$8:G$18,4,FALSE))*(365.25*1*10^-6)),0)</f>
        <v>5.3253449999999996E-3</v>
      </c>
      <c r="M1296" s="4">
        <f>IF(I1296="Secured",(E1296*(VLOOKUP(F1296,'Background data'!B$8:H$18,5,FALSE))*(365.25*1*10^-6)),0)</f>
        <v>0.21301379999999995</v>
      </c>
    </row>
    <row r="1297" spans="1:13" x14ac:dyDescent="0.3">
      <c r="A1297" s="2" t="s">
        <v>1820</v>
      </c>
      <c r="B1297" s="2" t="s">
        <v>330</v>
      </c>
      <c r="C1297" s="17">
        <v>45462</v>
      </c>
      <c r="D1297" s="2" t="s">
        <v>4</v>
      </c>
      <c r="E1297" s="2">
        <f>VLOOKUP(D1297,'Background data'!B$2:E$5,4,FALSE)</f>
        <v>47.25</v>
      </c>
      <c r="F1297" s="2" t="s">
        <v>20</v>
      </c>
      <c r="G1297" s="10">
        <v>45770</v>
      </c>
      <c r="H1297" s="2" t="s">
        <v>401</v>
      </c>
      <c r="I1297" s="2" t="str">
        <f t="shared" si="32"/>
        <v>Secured</v>
      </c>
      <c r="J1297" s="4">
        <f>IF($I1297="Secured",(E1297*(VLOOKUP(F1297,'Background data'!B$8:D$18,2,FALSE))*(365.25*1*10^-6)),0)</f>
        <v>0</v>
      </c>
      <c r="K1297" s="4">
        <f>IF($I1297="Secured",(E1297*(VLOOKUP(F1297,'Background data'!B$8:D$18,3,FALSE))*(365.25*1*10^-6)),0)</f>
        <v>0</v>
      </c>
      <c r="L1297" s="4">
        <f>IF(I1297="Secured",(E1297*(VLOOKUP(F1297,'Background data'!B$8:G$18,4,FALSE))*(365.25*1*10^-6)),0)</f>
        <v>3.8830640624999994E-3</v>
      </c>
      <c r="M1297" s="4">
        <f>IF(I1297="Secured",(E1297*(VLOOKUP(F1297,'Background data'!B$8:H$18,5,FALSE))*(365.25*1*10^-6)),0)</f>
        <v>0.15532256249999998</v>
      </c>
    </row>
    <row r="1298" spans="1:13" x14ac:dyDescent="0.3">
      <c r="A1298" s="2" t="s">
        <v>1030</v>
      </c>
      <c r="B1298" s="2" t="s">
        <v>330</v>
      </c>
      <c r="C1298" s="17">
        <v>45490</v>
      </c>
      <c r="D1298" s="2" t="s">
        <v>5</v>
      </c>
      <c r="E1298" s="2">
        <f>VLOOKUP(D1298,'Background data'!B$2:E$5,4,FALSE)</f>
        <v>64.8</v>
      </c>
      <c r="F1298" s="2" t="s">
        <v>20</v>
      </c>
      <c r="G1298" s="10">
        <v>45770</v>
      </c>
      <c r="H1298" s="2" t="s">
        <v>401</v>
      </c>
      <c r="I1298" s="2" t="str">
        <f t="shared" si="32"/>
        <v>Secured</v>
      </c>
      <c r="J1298" s="4">
        <f>IF($I1298="Secured",(E1298*(VLOOKUP(F1298,'Background data'!B$8:D$18,2,FALSE))*(365.25*1*10^-6)),0)</f>
        <v>0</v>
      </c>
      <c r="K1298" s="4">
        <f>IF($I1298="Secured",(E1298*(VLOOKUP(F1298,'Background data'!B$8:D$18,3,FALSE))*(365.25*1*10^-6)),0)</f>
        <v>0</v>
      </c>
      <c r="L1298" s="4">
        <f>IF(I1298="Secured",(E1298*(VLOOKUP(F1298,'Background data'!B$8:G$18,4,FALSE))*(365.25*1*10^-6)),0)</f>
        <v>5.3253449999999996E-3</v>
      </c>
      <c r="M1298" s="4">
        <f>IF(I1298="Secured",(E1298*(VLOOKUP(F1298,'Background data'!B$8:H$18,5,FALSE))*(365.25*1*10^-6)),0)</f>
        <v>0.21301379999999995</v>
      </c>
    </row>
    <row r="1299" spans="1:13" x14ac:dyDescent="0.3">
      <c r="A1299" s="2" t="s">
        <v>1868</v>
      </c>
      <c r="B1299" s="2" t="s">
        <v>330</v>
      </c>
      <c r="C1299" s="17">
        <v>45478</v>
      </c>
      <c r="D1299" s="2" t="s">
        <v>5</v>
      </c>
      <c r="E1299" s="2">
        <f>VLOOKUP(D1299,'Background data'!B$2:E$5,4,FALSE)</f>
        <v>64.8</v>
      </c>
      <c r="F1299" s="2" t="s">
        <v>20</v>
      </c>
      <c r="G1299" s="10">
        <v>45770</v>
      </c>
      <c r="H1299" s="2" t="s">
        <v>401</v>
      </c>
      <c r="I1299" s="2" t="str">
        <f t="shared" si="32"/>
        <v>Secured</v>
      </c>
      <c r="J1299" s="4">
        <f>IF($I1299="Secured",(E1299*(VLOOKUP(F1299,'Background data'!B$8:D$18,2,FALSE))*(365.25*1*10^-6)),0)</f>
        <v>0</v>
      </c>
      <c r="K1299" s="4">
        <f>IF($I1299="Secured",(E1299*(VLOOKUP(F1299,'Background data'!B$8:D$18,3,FALSE))*(365.25*1*10^-6)),0)</f>
        <v>0</v>
      </c>
      <c r="L1299" s="4">
        <f>IF(I1299="Secured",(E1299*(VLOOKUP(F1299,'Background data'!B$8:G$18,4,FALSE))*(365.25*1*10^-6)),0)</f>
        <v>5.3253449999999996E-3</v>
      </c>
      <c r="M1299" s="4">
        <f>IF(I1299="Secured",(E1299*(VLOOKUP(F1299,'Background data'!B$8:H$18,5,FALSE))*(365.25*1*10^-6)),0)</f>
        <v>0.21301379999999995</v>
      </c>
    </row>
    <row r="1300" spans="1:13" x14ac:dyDescent="0.3">
      <c r="A1300" s="2" t="s">
        <v>1821</v>
      </c>
      <c r="B1300" s="2" t="s">
        <v>330</v>
      </c>
      <c r="C1300" s="17">
        <v>45468</v>
      </c>
      <c r="D1300" s="2" t="s">
        <v>5</v>
      </c>
      <c r="E1300" s="2">
        <f>VLOOKUP(D1300,'Background data'!B$2:E$5,4,FALSE)</f>
        <v>64.8</v>
      </c>
      <c r="F1300" s="2" t="s">
        <v>20</v>
      </c>
      <c r="G1300" s="10">
        <v>45770</v>
      </c>
      <c r="H1300" s="2" t="s">
        <v>401</v>
      </c>
      <c r="I1300" s="2" t="str">
        <f t="shared" si="32"/>
        <v>Secured</v>
      </c>
      <c r="J1300" s="4">
        <f>IF($I1300="Secured",(E1300*(VLOOKUP(F1300,'Background data'!B$8:D$18,2,FALSE))*(365.25*1*10^-6)),0)</f>
        <v>0</v>
      </c>
      <c r="K1300" s="4">
        <f>IF($I1300="Secured",(E1300*(VLOOKUP(F1300,'Background data'!B$8:D$18,3,FALSE))*(365.25*1*10^-6)),0)</f>
        <v>0</v>
      </c>
      <c r="L1300" s="4">
        <f>IF(I1300="Secured",(E1300*(VLOOKUP(F1300,'Background data'!B$8:G$18,4,FALSE))*(365.25*1*10^-6)),0)</f>
        <v>5.3253449999999996E-3</v>
      </c>
      <c r="M1300" s="4">
        <f>IF(I1300="Secured",(E1300*(VLOOKUP(F1300,'Background data'!B$8:H$18,5,FALSE))*(365.25*1*10^-6)),0)</f>
        <v>0.21301379999999995</v>
      </c>
    </row>
    <row r="1301" spans="1:13" x14ac:dyDescent="0.3">
      <c r="A1301" s="2" t="s">
        <v>1031</v>
      </c>
      <c r="B1301" s="2" t="s">
        <v>330</v>
      </c>
      <c r="C1301" s="17">
        <v>45495</v>
      </c>
      <c r="D1301" s="2" t="s">
        <v>5</v>
      </c>
      <c r="E1301" s="2">
        <f>VLOOKUP(D1301,'Background data'!B$2:E$5,4,FALSE)</f>
        <v>64.8</v>
      </c>
      <c r="F1301" s="2" t="s">
        <v>20</v>
      </c>
      <c r="G1301" s="10">
        <v>45770</v>
      </c>
      <c r="H1301" s="2" t="s">
        <v>401</v>
      </c>
      <c r="I1301" s="2" t="str">
        <f t="shared" si="32"/>
        <v>Secured</v>
      </c>
      <c r="J1301" s="4">
        <f>IF($I1301="Secured",(E1301*(VLOOKUP(F1301,'Background data'!B$8:D$18,2,FALSE))*(365.25*1*10^-6)),0)</f>
        <v>0</v>
      </c>
      <c r="K1301" s="4">
        <f>IF($I1301="Secured",(E1301*(VLOOKUP(F1301,'Background data'!B$8:D$18,3,FALSE))*(365.25*1*10^-6)),0)</f>
        <v>0</v>
      </c>
      <c r="L1301" s="4">
        <f>IF(I1301="Secured",(E1301*(VLOOKUP(F1301,'Background data'!B$8:G$18,4,FALSE))*(365.25*1*10^-6)),0)</f>
        <v>5.3253449999999996E-3</v>
      </c>
      <c r="M1301" s="4">
        <f>IF(I1301="Secured",(E1301*(VLOOKUP(F1301,'Background data'!B$8:H$18,5,FALSE))*(365.25*1*10^-6)),0)</f>
        <v>0.21301379999999995</v>
      </c>
    </row>
    <row r="1302" spans="1:13" x14ac:dyDescent="0.3">
      <c r="A1302" s="2" t="s">
        <v>1822</v>
      </c>
      <c r="B1302" s="2" t="s">
        <v>330</v>
      </c>
      <c r="C1302" s="17">
        <v>45464</v>
      </c>
      <c r="D1302" s="2" t="s">
        <v>5</v>
      </c>
      <c r="E1302" s="2">
        <f>VLOOKUP(D1302,'Background data'!B$2:E$5,4,FALSE)</f>
        <v>64.8</v>
      </c>
      <c r="F1302" s="2" t="s">
        <v>20</v>
      </c>
      <c r="G1302" s="10">
        <v>45770</v>
      </c>
      <c r="H1302" s="2" t="s">
        <v>401</v>
      </c>
      <c r="I1302" s="2" t="str">
        <f t="shared" si="32"/>
        <v>Secured</v>
      </c>
      <c r="J1302" s="4">
        <f>IF($I1302="Secured",(E1302*(VLOOKUP(F1302,'Background data'!B$8:D$18,2,FALSE))*(365.25*1*10^-6)),0)</f>
        <v>0</v>
      </c>
      <c r="K1302" s="4">
        <f>IF($I1302="Secured",(E1302*(VLOOKUP(F1302,'Background data'!B$8:D$18,3,FALSE))*(365.25*1*10^-6)),0)</f>
        <v>0</v>
      </c>
      <c r="L1302" s="4">
        <f>IF(I1302="Secured",(E1302*(VLOOKUP(F1302,'Background data'!B$8:G$18,4,FALSE))*(365.25*1*10^-6)),0)</f>
        <v>5.3253449999999996E-3</v>
      </c>
      <c r="M1302" s="4">
        <f>IF(I1302="Secured",(E1302*(VLOOKUP(F1302,'Background data'!B$8:H$18,5,FALSE))*(365.25*1*10^-6)),0)</f>
        <v>0.21301379999999995</v>
      </c>
    </row>
    <row r="1303" spans="1:13" x14ac:dyDescent="0.3">
      <c r="A1303" s="2" t="s">
        <v>1823</v>
      </c>
      <c r="B1303" s="2" t="s">
        <v>330</v>
      </c>
      <c r="C1303" s="17">
        <v>45462</v>
      </c>
      <c r="D1303" s="2" t="s">
        <v>5</v>
      </c>
      <c r="E1303" s="2">
        <f>VLOOKUP(D1303,'Background data'!B$2:E$5,4,FALSE)</f>
        <v>64.8</v>
      </c>
      <c r="F1303" s="2" t="s">
        <v>20</v>
      </c>
      <c r="G1303" s="10">
        <v>45770</v>
      </c>
      <c r="H1303" s="2" t="s">
        <v>401</v>
      </c>
      <c r="I1303" s="2" t="str">
        <f t="shared" si="32"/>
        <v>Secured</v>
      </c>
      <c r="J1303" s="4">
        <f>IF($I1303="Secured",(E1303*(VLOOKUP(F1303,'Background data'!B$8:D$18,2,FALSE))*(365.25*1*10^-6)),0)</f>
        <v>0</v>
      </c>
      <c r="K1303" s="4">
        <f>IF($I1303="Secured",(E1303*(VLOOKUP(F1303,'Background data'!B$8:D$18,3,FALSE))*(365.25*1*10^-6)),0)</f>
        <v>0</v>
      </c>
      <c r="L1303" s="4">
        <f>IF(I1303="Secured",(E1303*(VLOOKUP(F1303,'Background data'!B$8:G$18,4,FALSE))*(365.25*1*10^-6)),0)</f>
        <v>5.3253449999999996E-3</v>
      </c>
      <c r="M1303" s="4">
        <f>IF(I1303="Secured",(E1303*(VLOOKUP(F1303,'Background data'!B$8:H$18,5,FALSE))*(365.25*1*10^-6)),0)</f>
        <v>0.21301379999999995</v>
      </c>
    </row>
    <row r="1304" spans="1:13" x14ac:dyDescent="0.3">
      <c r="A1304" s="2" t="s">
        <v>1824</v>
      </c>
      <c r="B1304" s="2" t="s">
        <v>331</v>
      </c>
      <c r="C1304" s="17">
        <v>45478</v>
      </c>
      <c r="D1304" s="2" t="s">
        <v>4</v>
      </c>
      <c r="E1304" s="2">
        <f>VLOOKUP(D1304,'Background data'!B$2:E$5,4,FALSE)</f>
        <v>47.25</v>
      </c>
      <c r="F1304" s="2" t="s">
        <v>20</v>
      </c>
      <c r="G1304" s="10">
        <v>45770</v>
      </c>
      <c r="H1304" s="2" t="s">
        <v>401</v>
      </c>
      <c r="I1304" s="2" t="str">
        <f t="shared" si="32"/>
        <v>Secured</v>
      </c>
      <c r="J1304" s="4">
        <f>IF($I1304="Secured",(E1304*(VLOOKUP(F1304,'Background data'!B$8:D$18,2,FALSE))*(365.25*1*10^-6)),0)</f>
        <v>0</v>
      </c>
      <c r="K1304" s="4">
        <f>IF($I1304="Secured",(E1304*(VLOOKUP(F1304,'Background data'!B$8:D$18,3,FALSE))*(365.25*1*10^-6)),0)</f>
        <v>0</v>
      </c>
      <c r="L1304" s="4">
        <f>IF(I1304="Secured",(E1304*(VLOOKUP(F1304,'Background data'!B$8:G$18,4,FALSE))*(365.25*1*10^-6)),0)</f>
        <v>3.8830640624999994E-3</v>
      </c>
      <c r="M1304" s="4">
        <f>IF(I1304="Secured",(E1304*(VLOOKUP(F1304,'Background data'!B$8:H$18,5,FALSE))*(365.25*1*10^-6)),0)</f>
        <v>0.15532256249999998</v>
      </c>
    </row>
    <row r="1305" spans="1:13" x14ac:dyDescent="0.3">
      <c r="A1305" s="2" t="s">
        <v>1825</v>
      </c>
      <c r="B1305" s="2" t="s">
        <v>331</v>
      </c>
      <c r="C1305" s="17">
        <v>45478</v>
      </c>
      <c r="D1305" s="2" t="s">
        <v>4</v>
      </c>
      <c r="E1305" s="2">
        <f>VLOOKUP(D1305,'Background data'!B$2:E$5,4,FALSE)</f>
        <v>47.25</v>
      </c>
      <c r="F1305" s="2" t="s">
        <v>20</v>
      </c>
      <c r="G1305" s="10">
        <v>45770</v>
      </c>
      <c r="H1305" s="2" t="s">
        <v>401</v>
      </c>
      <c r="I1305" s="2" t="str">
        <f t="shared" si="32"/>
        <v>Secured</v>
      </c>
      <c r="J1305" s="4">
        <f>IF($I1305="Secured",(E1305*(VLOOKUP(F1305,'Background data'!B$8:D$18,2,FALSE))*(365.25*1*10^-6)),0)</f>
        <v>0</v>
      </c>
      <c r="K1305" s="4">
        <f>IF($I1305="Secured",(E1305*(VLOOKUP(F1305,'Background data'!B$8:D$18,3,FALSE))*(365.25*1*10^-6)),0)</f>
        <v>0</v>
      </c>
      <c r="L1305" s="4">
        <f>IF(I1305="Secured",(E1305*(VLOOKUP(F1305,'Background data'!B$8:G$18,4,FALSE))*(365.25*1*10^-6)),0)</f>
        <v>3.8830640624999994E-3</v>
      </c>
      <c r="M1305" s="4">
        <f>IF(I1305="Secured",(E1305*(VLOOKUP(F1305,'Background data'!B$8:H$18,5,FALSE))*(365.25*1*10^-6)),0)</f>
        <v>0.15532256249999998</v>
      </c>
    </row>
    <row r="1306" spans="1:13" x14ac:dyDescent="0.3">
      <c r="A1306" s="2" t="s">
        <v>1826</v>
      </c>
      <c r="B1306" s="2" t="s">
        <v>331</v>
      </c>
      <c r="C1306" s="17">
        <v>45462</v>
      </c>
      <c r="D1306" s="2" t="s">
        <v>4</v>
      </c>
      <c r="E1306" s="2">
        <f>VLOOKUP(D1306,'Background data'!B$2:E$5,4,FALSE)</f>
        <v>47.25</v>
      </c>
      <c r="F1306" s="2" t="s">
        <v>20</v>
      </c>
      <c r="G1306" s="10">
        <v>45770</v>
      </c>
      <c r="H1306" s="2" t="s">
        <v>401</v>
      </c>
      <c r="I1306" s="2" t="str">
        <f t="shared" si="32"/>
        <v>Secured</v>
      </c>
      <c r="J1306" s="4">
        <f>IF($I1306="Secured",(E1306*(VLOOKUP(F1306,'Background data'!B$8:D$18,2,FALSE))*(365.25*1*10^-6)),0)</f>
        <v>0</v>
      </c>
      <c r="K1306" s="4">
        <f>IF($I1306="Secured",(E1306*(VLOOKUP(F1306,'Background data'!B$8:D$18,3,FALSE))*(365.25*1*10^-6)),0)</f>
        <v>0</v>
      </c>
      <c r="L1306" s="4">
        <f>IF(I1306="Secured",(E1306*(VLOOKUP(F1306,'Background data'!B$8:G$18,4,FALSE))*(365.25*1*10^-6)),0)</f>
        <v>3.8830640624999994E-3</v>
      </c>
      <c r="M1306" s="4">
        <f>IF(I1306="Secured",(E1306*(VLOOKUP(F1306,'Background data'!B$8:H$18,5,FALSE))*(365.25*1*10^-6)),0)</f>
        <v>0.15532256249999998</v>
      </c>
    </row>
    <row r="1307" spans="1:13" x14ac:dyDescent="0.3">
      <c r="A1307" s="2" t="s">
        <v>1827</v>
      </c>
      <c r="B1307" s="2" t="s">
        <v>331</v>
      </c>
      <c r="C1307" s="17">
        <v>45455</v>
      </c>
      <c r="D1307" s="2" t="s">
        <v>4</v>
      </c>
      <c r="E1307" s="2">
        <f>VLOOKUP(D1307,'Background data'!B$2:E$5,4,FALSE)</f>
        <v>47.25</v>
      </c>
      <c r="F1307" s="2" t="s">
        <v>20</v>
      </c>
      <c r="G1307" s="10">
        <v>45770</v>
      </c>
      <c r="H1307" s="2" t="s">
        <v>401</v>
      </c>
      <c r="I1307" s="2" t="str">
        <f t="shared" si="32"/>
        <v>Secured</v>
      </c>
      <c r="J1307" s="4">
        <f>IF($I1307="Secured",(E1307*(VLOOKUP(F1307,'Background data'!B$8:D$18,2,FALSE))*(365.25*1*10^-6)),0)</f>
        <v>0</v>
      </c>
      <c r="K1307" s="4">
        <f>IF($I1307="Secured",(E1307*(VLOOKUP(F1307,'Background data'!B$8:D$18,3,FALSE))*(365.25*1*10^-6)),0)</f>
        <v>0</v>
      </c>
      <c r="L1307" s="4">
        <f>IF(I1307="Secured",(E1307*(VLOOKUP(F1307,'Background data'!B$8:G$18,4,FALSE))*(365.25*1*10^-6)),0)</f>
        <v>3.8830640624999994E-3</v>
      </c>
      <c r="M1307" s="4">
        <f>IF(I1307="Secured",(E1307*(VLOOKUP(F1307,'Background data'!B$8:H$18,5,FALSE))*(365.25*1*10^-6)),0)</f>
        <v>0.15532256249999998</v>
      </c>
    </row>
    <row r="1308" spans="1:13" x14ac:dyDescent="0.3">
      <c r="A1308" s="2" t="s">
        <v>1828</v>
      </c>
      <c r="B1308" s="2" t="s">
        <v>331</v>
      </c>
      <c r="C1308" s="17">
        <v>45478</v>
      </c>
      <c r="D1308" s="2" t="s">
        <v>4</v>
      </c>
      <c r="E1308" s="2">
        <f>VLOOKUP(D1308,'Background data'!B$2:E$5,4,FALSE)</f>
        <v>47.25</v>
      </c>
      <c r="F1308" s="2" t="s">
        <v>20</v>
      </c>
      <c r="G1308" s="10">
        <v>45770</v>
      </c>
      <c r="H1308" s="2" t="s">
        <v>401</v>
      </c>
      <c r="I1308" s="2" t="str">
        <f t="shared" si="32"/>
        <v>Secured</v>
      </c>
      <c r="J1308" s="4">
        <f>IF($I1308="Secured",(E1308*(VLOOKUP(F1308,'Background data'!B$8:D$18,2,FALSE))*(365.25*1*10^-6)),0)</f>
        <v>0</v>
      </c>
      <c r="K1308" s="4">
        <f>IF($I1308="Secured",(E1308*(VLOOKUP(F1308,'Background data'!B$8:D$18,3,FALSE))*(365.25*1*10^-6)),0)</f>
        <v>0</v>
      </c>
      <c r="L1308" s="4">
        <f>IF(I1308="Secured",(E1308*(VLOOKUP(F1308,'Background data'!B$8:G$18,4,FALSE))*(365.25*1*10^-6)),0)</f>
        <v>3.8830640624999994E-3</v>
      </c>
      <c r="M1308" s="4">
        <f>IF(I1308="Secured",(E1308*(VLOOKUP(F1308,'Background data'!B$8:H$18,5,FALSE))*(365.25*1*10^-6)),0)</f>
        <v>0.15532256249999998</v>
      </c>
    </row>
    <row r="1309" spans="1:13" x14ac:dyDescent="0.3">
      <c r="A1309" s="2" t="s">
        <v>1829</v>
      </c>
      <c r="B1309" s="2" t="s">
        <v>331</v>
      </c>
      <c r="C1309" s="17">
        <v>45482</v>
      </c>
      <c r="D1309" s="2" t="s">
        <v>4</v>
      </c>
      <c r="E1309" s="2">
        <f>VLOOKUP(D1309,'Background data'!B$2:E$5,4,FALSE)</f>
        <v>47.25</v>
      </c>
      <c r="F1309" s="2" t="s">
        <v>20</v>
      </c>
      <c r="G1309" s="10">
        <v>45770</v>
      </c>
      <c r="H1309" s="2" t="s">
        <v>401</v>
      </c>
      <c r="I1309" s="2" t="str">
        <f t="shared" si="32"/>
        <v>Secured</v>
      </c>
      <c r="J1309" s="4">
        <f>IF($I1309="Secured",(E1309*(VLOOKUP(F1309,'Background data'!B$8:D$18,2,FALSE))*(365.25*1*10^-6)),0)</f>
        <v>0</v>
      </c>
      <c r="K1309" s="4">
        <f>IF($I1309="Secured",(E1309*(VLOOKUP(F1309,'Background data'!B$8:D$18,3,FALSE))*(365.25*1*10^-6)),0)</f>
        <v>0</v>
      </c>
      <c r="L1309" s="4">
        <f>IF(I1309="Secured",(E1309*(VLOOKUP(F1309,'Background data'!B$8:G$18,4,FALSE))*(365.25*1*10^-6)),0)</f>
        <v>3.8830640624999994E-3</v>
      </c>
      <c r="M1309" s="4">
        <f>IF(I1309="Secured",(E1309*(VLOOKUP(F1309,'Background data'!B$8:H$18,5,FALSE))*(365.25*1*10^-6)),0)</f>
        <v>0.15532256249999998</v>
      </c>
    </row>
    <row r="1310" spans="1:13" x14ac:dyDescent="0.3">
      <c r="A1310" s="2" t="s">
        <v>1830</v>
      </c>
      <c r="B1310" s="2" t="s">
        <v>331</v>
      </c>
      <c r="C1310" s="17">
        <v>45474</v>
      </c>
      <c r="D1310" s="2" t="s">
        <v>4</v>
      </c>
      <c r="E1310" s="2">
        <f>VLOOKUP(D1310,'Background data'!B$2:E$5,4,FALSE)</f>
        <v>47.25</v>
      </c>
      <c r="F1310" s="2" t="s">
        <v>20</v>
      </c>
      <c r="G1310" s="10">
        <v>45770</v>
      </c>
      <c r="H1310" s="2" t="s">
        <v>401</v>
      </c>
      <c r="I1310" s="2" t="str">
        <f t="shared" si="32"/>
        <v>Secured</v>
      </c>
      <c r="J1310" s="4">
        <f>IF($I1310="Secured",(E1310*(VLOOKUP(F1310,'Background data'!B$8:D$18,2,FALSE))*(365.25*1*10^-6)),0)</f>
        <v>0</v>
      </c>
      <c r="K1310" s="4">
        <f>IF($I1310="Secured",(E1310*(VLOOKUP(F1310,'Background data'!B$8:D$18,3,FALSE))*(365.25*1*10^-6)),0)</f>
        <v>0</v>
      </c>
      <c r="L1310" s="4">
        <f>IF(I1310="Secured",(E1310*(VLOOKUP(F1310,'Background data'!B$8:G$18,4,FALSE))*(365.25*1*10^-6)),0)</f>
        <v>3.8830640624999994E-3</v>
      </c>
      <c r="M1310" s="4">
        <f>IF(I1310="Secured",(E1310*(VLOOKUP(F1310,'Background data'!B$8:H$18,5,FALSE))*(365.25*1*10^-6)),0)</f>
        <v>0.15532256249999998</v>
      </c>
    </row>
    <row r="1311" spans="1:13" x14ac:dyDescent="0.3">
      <c r="A1311" s="2" t="s">
        <v>1831</v>
      </c>
      <c r="B1311" s="2" t="s">
        <v>331</v>
      </c>
      <c r="C1311" s="17">
        <v>45457</v>
      </c>
      <c r="D1311" s="2" t="s">
        <v>4</v>
      </c>
      <c r="E1311" s="2">
        <f>VLOOKUP(D1311,'Background data'!B$2:E$5,4,FALSE)</f>
        <v>47.25</v>
      </c>
      <c r="F1311" s="2" t="s">
        <v>20</v>
      </c>
      <c r="G1311" s="10">
        <v>45770</v>
      </c>
      <c r="H1311" s="2" t="s">
        <v>401</v>
      </c>
      <c r="I1311" s="2" t="str">
        <f t="shared" si="32"/>
        <v>Secured</v>
      </c>
      <c r="J1311" s="4">
        <f>IF($I1311="Secured",(E1311*(VLOOKUP(F1311,'Background data'!B$8:D$18,2,FALSE))*(365.25*1*10^-6)),0)</f>
        <v>0</v>
      </c>
      <c r="K1311" s="4">
        <f>IF($I1311="Secured",(E1311*(VLOOKUP(F1311,'Background data'!B$8:D$18,3,FALSE))*(365.25*1*10^-6)),0)</f>
        <v>0</v>
      </c>
      <c r="L1311" s="4">
        <f>IF(I1311="Secured",(E1311*(VLOOKUP(F1311,'Background data'!B$8:G$18,4,FALSE))*(365.25*1*10^-6)),0)</f>
        <v>3.8830640624999994E-3</v>
      </c>
      <c r="M1311" s="4">
        <f>IF(I1311="Secured",(E1311*(VLOOKUP(F1311,'Background data'!B$8:H$18,5,FALSE))*(365.25*1*10^-6)),0)</f>
        <v>0.15532256249999998</v>
      </c>
    </row>
    <row r="1312" spans="1:13" x14ac:dyDescent="0.3">
      <c r="A1312" s="2" t="s">
        <v>1832</v>
      </c>
      <c r="B1312" s="2" t="s">
        <v>331</v>
      </c>
      <c r="C1312" s="17">
        <v>45456</v>
      </c>
      <c r="D1312" s="2" t="s">
        <v>4</v>
      </c>
      <c r="E1312" s="2">
        <f>VLOOKUP(D1312,'Background data'!B$2:E$5,4,FALSE)</f>
        <v>47.25</v>
      </c>
      <c r="F1312" s="2" t="s">
        <v>20</v>
      </c>
      <c r="G1312" s="10">
        <v>45770</v>
      </c>
      <c r="H1312" s="2" t="s">
        <v>401</v>
      </c>
      <c r="I1312" s="2" t="str">
        <f t="shared" si="32"/>
        <v>Secured</v>
      </c>
      <c r="J1312" s="4">
        <f>IF($I1312="Secured",(E1312*(VLOOKUP(F1312,'Background data'!B$8:D$18,2,FALSE))*(365.25*1*10^-6)),0)</f>
        <v>0</v>
      </c>
      <c r="K1312" s="4">
        <f>IF($I1312="Secured",(E1312*(VLOOKUP(F1312,'Background data'!B$8:D$18,3,FALSE))*(365.25*1*10^-6)),0)</f>
        <v>0</v>
      </c>
      <c r="L1312" s="4">
        <f>IF(I1312="Secured",(E1312*(VLOOKUP(F1312,'Background data'!B$8:G$18,4,FALSE))*(365.25*1*10^-6)),0)</f>
        <v>3.8830640624999994E-3</v>
      </c>
      <c r="M1312" s="4">
        <f>IF(I1312="Secured",(E1312*(VLOOKUP(F1312,'Background data'!B$8:H$18,5,FALSE))*(365.25*1*10^-6)),0)</f>
        <v>0.15532256249999998</v>
      </c>
    </row>
    <row r="1313" spans="1:13" x14ac:dyDescent="0.3">
      <c r="A1313" s="2" t="s">
        <v>1833</v>
      </c>
      <c r="B1313" s="2" t="s">
        <v>331</v>
      </c>
      <c r="C1313" s="17">
        <v>45456</v>
      </c>
      <c r="D1313" s="2" t="s">
        <v>4</v>
      </c>
      <c r="E1313" s="2">
        <f>VLOOKUP(D1313,'Background data'!B$2:E$5,4,FALSE)</f>
        <v>47.25</v>
      </c>
      <c r="F1313" s="2" t="s">
        <v>20</v>
      </c>
      <c r="G1313" s="10">
        <v>45770</v>
      </c>
      <c r="H1313" s="2" t="s">
        <v>401</v>
      </c>
      <c r="I1313" s="2" t="str">
        <f t="shared" si="32"/>
        <v>Secured</v>
      </c>
      <c r="J1313" s="4">
        <f>IF($I1313="Secured",(E1313*(VLOOKUP(F1313,'Background data'!B$8:D$18,2,FALSE))*(365.25*1*10^-6)),0)</f>
        <v>0</v>
      </c>
      <c r="K1313" s="4">
        <f>IF($I1313="Secured",(E1313*(VLOOKUP(F1313,'Background data'!B$8:D$18,3,FALSE))*(365.25*1*10^-6)),0)</f>
        <v>0</v>
      </c>
      <c r="L1313" s="4">
        <f>IF(I1313="Secured",(E1313*(VLOOKUP(F1313,'Background data'!B$8:G$18,4,FALSE))*(365.25*1*10^-6)),0)</f>
        <v>3.8830640624999994E-3</v>
      </c>
      <c r="M1313" s="4">
        <f>IF(I1313="Secured",(E1313*(VLOOKUP(F1313,'Background data'!B$8:H$18,5,FALSE))*(365.25*1*10^-6)),0)</f>
        <v>0.15532256249999998</v>
      </c>
    </row>
    <row r="1314" spans="1:13" x14ac:dyDescent="0.3">
      <c r="A1314" s="2" t="s">
        <v>1834</v>
      </c>
      <c r="B1314" s="2" t="s">
        <v>331</v>
      </c>
      <c r="C1314" s="17">
        <v>45455</v>
      </c>
      <c r="D1314" s="2" t="s">
        <v>4</v>
      </c>
      <c r="E1314" s="2">
        <f>VLOOKUP(D1314,'Background data'!B$2:E$5,4,FALSE)</f>
        <v>47.25</v>
      </c>
      <c r="F1314" s="2" t="s">
        <v>20</v>
      </c>
      <c r="G1314" s="10">
        <v>45770</v>
      </c>
      <c r="H1314" s="2" t="s">
        <v>401</v>
      </c>
      <c r="I1314" s="2" t="str">
        <f t="shared" si="32"/>
        <v>Secured</v>
      </c>
      <c r="J1314" s="4">
        <f>IF($I1314="Secured",(E1314*(VLOOKUP(F1314,'Background data'!B$8:D$18,2,FALSE))*(365.25*1*10^-6)),0)</f>
        <v>0</v>
      </c>
      <c r="K1314" s="4">
        <f>IF($I1314="Secured",(E1314*(VLOOKUP(F1314,'Background data'!B$8:D$18,3,FALSE))*(365.25*1*10^-6)),0)</f>
        <v>0</v>
      </c>
      <c r="L1314" s="4">
        <f>IF(I1314="Secured",(E1314*(VLOOKUP(F1314,'Background data'!B$8:G$18,4,FALSE))*(365.25*1*10^-6)),0)</f>
        <v>3.8830640624999994E-3</v>
      </c>
      <c r="M1314" s="4">
        <f>IF(I1314="Secured",(E1314*(VLOOKUP(F1314,'Background data'!B$8:H$18,5,FALSE))*(365.25*1*10^-6)),0)</f>
        <v>0.15532256249999998</v>
      </c>
    </row>
    <row r="1315" spans="1:13" x14ac:dyDescent="0.3">
      <c r="A1315" s="2" t="s">
        <v>1835</v>
      </c>
      <c r="B1315" s="2" t="s">
        <v>332</v>
      </c>
      <c r="C1315" s="17">
        <v>45460</v>
      </c>
      <c r="D1315" s="2" t="s">
        <v>4</v>
      </c>
      <c r="E1315" s="2">
        <f>VLOOKUP(D1315,'Background data'!B$2:E$5,4,FALSE)</f>
        <v>47.25</v>
      </c>
      <c r="F1315" s="2" t="s">
        <v>20</v>
      </c>
      <c r="G1315" s="10">
        <v>45770</v>
      </c>
      <c r="H1315" s="2" t="s">
        <v>401</v>
      </c>
      <c r="I1315" s="2" t="str">
        <f t="shared" si="32"/>
        <v>Secured</v>
      </c>
      <c r="J1315" s="4">
        <f>IF($I1315="Secured",(E1315*(VLOOKUP(F1315,'Background data'!B$8:D$18,2,FALSE))*(365.25*1*10^-6)),0)</f>
        <v>0</v>
      </c>
      <c r="K1315" s="4">
        <f>IF($I1315="Secured",(E1315*(VLOOKUP(F1315,'Background data'!B$8:D$18,3,FALSE))*(365.25*1*10^-6)),0)</f>
        <v>0</v>
      </c>
      <c r="L1315" s="4">
        <f>IF(I1315="Secured",(E1315*(VLOOKUP(F1315,'Background data'!B$8:G$18,4,FALSE))*(365.25*1*10^-6)),0)</f>
        <v>3.8830640624999994E-3</v>
      </c>
      <c r="M1315" s="4">
        <f>IF(I1315="Secured",(E1315*(VLOOKUP(F1315,'Background data'!B$8:H$18,5,FALSE))*(365.25*1*10^-6)),0)</f>
        <v>0.15532256249999998</v>
      </c>
    </row>
    <row r="1316" spans="1:13" x14ac:dyDescent="0.3">
      <c r="A1316" s="2" t="s">
        <v>597</v>
      </c>
      <c r="B1316" s="2" t="s">
        <v>332</v>
      </c>
      <c r="C1316" s="17">
        <v>45461</v>
      </c>
      <c r="D1316" s="2" t="s">
        <v>4</v>
      </c>
      <c r="E1316" s="2">
        <f>VLOOKUP(D1316,'Background data'!B$2:E$5,4,FALSE)</f>
        <v>47.25</v>
      </c>
      <c r="F1316" s="2" t="s">
        <v>20</v>
      </c>
      <c r="G1316" s="10">
        <v>45770</v>
      </c>
      <c r="H1316" s="2" t="s">
        <v>401</v>
      </c>
      <c r="I1316" s="2" t="str">
        <f t="shared" si="32"/>
        <v>Secured</v>
      </c>
      <c r="J1316" s="4">
        <f>IF($I1316="Secured",(E1316*(VLOOKUP(F1316,'Background data'!B$8:D$18,2,FALSE))*(365.25*1*10^-6)),0)</f>
        <v>0</v>
      </c>
      <c r="K1316" s="4">
        <f>IF($I1316="Secured",(E1316*(VLOOKUP(F1316,'Background data'!B$8:D$18,3,FALSE))*(365.25*1*10^-6)),0)</f>
        <v>0</v>
      </c>
      <c r="L1316" s="4">
        <f>IF(I1316="Secured",(E1316*(VLOOKUP(F1316,'Background data'!B$8:G$18,4,FALSE))*(365.25*1*10^-6)),0)</f>
        <v>3.8830640624999994E-3</v>
      </c>
      <c r="M1316" s="4">
        <f>IF(I1316="Secured",(E1316*(VLOOKUP(F1316,'Background data'!B$8:H$18,5,FALSE))*(365.25*1*10^-6)),0)</f>
        <v>0.15532256249999998</v>
      </c>
    </row>
    <row r="1317" spans="1:13" x14ac:dyDescent="0.3">
      <c r="A1317" s="2" t="s">
        <v>598</v>
      </c>
      <c r="B1317" s="2" t="s">
        <v>332</v>
      </c>
      <c r="C1317" s="17">
        <v>45477</v>
      </c>
      <c r="D1317" s="2" t="s">
        <v>4</v>
      </c>
      <c r="E1317" s="2">
        <f>VLOOKUP(D1317,'Background data'!B$2:E$5,4,FALSE)</f>
        <v>47.25</v>
      </c>
      <c r="F1317" s="2" t="s">
        <v>20</v>
      </c>
      <c r="G1317" s="10">
        <v>45770</v>
      </c>
      <c r="H1317" s="2" t="s">
        <v>401</v>
      </c>
      <c r="I1317" s="2" t="str">
        <f t="shared" ref="I1317:I1347" si="33">IF(G1317="","Not secured","Secured")</f>
        <v>Secured</v>
      </c>
      <c r="J1317" s="4">
        <f>IF($I1317="Secured",(E1317*(VLOOKUP(F1317,'Background data'!B$8:D$18,2,FALSE))*(365.25*1*10^-6)),0)</f>
        <v>0</v>
      </c>
      <c r="K1317" s="4">
        <f>IF($I1317="Secured",(E1317*(VLOOKUP(F1317,'Background data'!B$8:D$18,3,FALSE))*(365.25*1*10^-6)),0)</f>
        <v>0</v>
      </c>
      <c r="L1317" s="4">
        <f>IF(I1317="Secured",(E1317*(VLOOKUP(F1317,'Background data'!B$8:G$18,4,FALSE))*(365.25*1*10^-6)),0)</f>
        <v>3.8830640624999994E-3</v>
      </c>
      <c r="M1317" s="4">
        <f>IF(I1317="Secured",(E1317*(VLOOKUP(F1317,'Background data'!B$8:H$18,5,FALSE))*(365.25*1*10^-6)),0)</f>
        <v>0.15532256249999998</v>
      </c>
    </row>
    <row r="1318" spans="1:13" x14ac:dyDescent="0.3">
      <c r="A1318" s="2" t="s">
        <v>599</v>
      </c>
      <c r="B1318" s="2" t="s">
        <v>332</v>
      </c>
      <c r="C1318" s="17">
        <v>45545</v>
      </c>
      <c r="D1318" s="2" t="s">
        <v>4</v>
      </c>
      <c r="E1318" s="2">
        <f>VLOOKUP(D1318,'Background data'!B$2:E$5,4,FALSE)</f>
        <v>47.25</v>
      </c>
      <c r="F1318" s="2" t="s">
        <v>20</v>
      </c>
      <c r="G1318" s="10">
        <v>45770</v>
      </c>
      <c r="H1318" s="2" t="s">
        <v>401</v>
      </c>
      <c r="I1318" s="2" t="str">
        <f t="shared" si="33"/>
        <v>Secured</v>
      </c>
      <c r="J1318" s="4">
        <f>IF($I1318="Secured",(E1318*(VLOOKUP(F1318,'Background data'!B$8:D$18,2,FALSE))*(365.25*1*10^-6)),0)</f>
        <v>0</v>
      </c>
      <c r="K1318" s="4">
        <f>IF($I1318="Secured",(E1318*(VLOOKUP(F1318,'Background data'!B$8:D$18,3,FALSE))*(365.25*1*10^-6)),0)</f>
        <v>0</v>
      </c>
      <c r="L1318" s="4">
        <f>IF(I1318="Secured",(E1318*(VLOOKUP(F1318,'Background data'!B$8:G$18,4,FALSE))*(365.25*1*10^-6)),0)</f>
        <v>3.8830640624999994E-3</v>
      </c>
      <c r="M1318" s="4">
        <f>IF(I1318="Secured",(E1318*(VLOOKUP(F1318,'Background data'!B$8:H$18,5,FALSE))*(365.25*1*10^-6)),0)</f>
        <v>0.15532256249999998</v>
      </c>
    </row>
    <row r="1319" spans="1:13" x14ac:dyDescent="0.3">
      <c r="A1319" s="2" t="s">
        <v>600</v>
      </c>
      <c r="B1319" s="2" t="s">
        <v>332</v>
      </c>
      <c r="C1319" s="17">
        <v>45481</v>
      </c>
      <c r="D1319" s="2" t="s">
        <v>4</v>
      </c>
      <c r="E1319" s="2">
        <f>VLOOKUP(D1319,'Background data'!B$2:E$5,4,FALSE)</f>
        <v>47.25</v>
      </c>
      <c r="F1319" s="2" t="s">
        <v>20</v>
      </c>
      <c r="G1319" s="10">
        <v>45770</v>
      </c>
      <c r="H1319" s="2" t="s">
        <v>401</v>
      </c>
      <c r="I1319" s="2" t="str">
        <f t="shared" si="33"/>
        <v>Secured</v>
      </c>
      <c r="J1319" s="4">
        <f>IF($I1319="Secured",(E1319*(VLOOKUP(F1319,'Background data'!B$8:D$18,2,FALSE))*(365.25*1*10^-6)),0)</f>
        <v>0</v>
      </c>
      <c r="K1319" s="4">
        <f>IF($I1319="Secured",(E1319*(VLOOKUP(F1319,'Background data'!B$8:D$18,3,FALSE))*(365.25*1*10^-6)),0)</f>
        <v>0</v>
      </c>
      <c r="L1319" s="4">
        <f>IF(I1319="Secured",(E1319*(VLOOKUP(F1319,'Background data'!B$8:G$18,4,FALSE))*(365.25*1*10^-6)),0)</f>
        <v>3.8830640624999994E-3</v>
      </c>
      <c r="M1319" s="4">
        <f>IF(I1319="Secured",(E1319*(VLOOKUP(F1319,'Background data'!B$8:H$18,5,FALSE))*(365.25*1*10^-6)),0)</f>
        <v>0.15532256249999998</v>
      </c>
    </row>
    <row r="1320" spans="1:13" x14ac:dyDescent="0.3">
      <c r="A1320" s="2" t="s">
        <v>601</v>
      </c>
      <c r="B1320" s="2" t="s">
        <v>332</v>
      </c>
      <c r="C1320" s="17">
        <v>45484</v>
      </c>
      <c r="D1320" s="2" t="s">
        <v>5</v>
      </c>
      <c r="E1320" s="2">
        <f>VLOOKUP(D1320,'Background data'!B$2:E$5,4,FALSE)</f>
        <v>64.8</v>
      </c>
      <c r="F1320" s="2" t="s">
        <v>20</v>
      </c>
      <c r="G1320" s="10">
        <v>45770</v>
      </c>
      <c r="H1320" s="2" t="s">
        <v>401</v>
      </c>
      <c r="I1320" s="2" t="str">
        <f t="shared" si="33"/>
        <v>Secured</v>
      </c>
      <c r="J1320" s="4">
        <f>IF($I1320="Secured",(E1320*(VLOOKUP(F1320,'Background data'!B$8:D$18,2,FALSE))*(365.25*1*10^-6)),0)</f>
        <v>0</v>
      </c>
      <c r="K1320" s="4">
        <f>IF($I1320="Secured",(E1320*(VLOOKUP(F1320,'Background data'!B$8:D$18,3,FALSE))*(365.25*1*10^-6)),0)</f>
        <v>0</v>
      </c>
      <c r="L1320" s="4">
        <f>IF(I1320="Secured",(E1320*(VLOOKUP(F1320,'Background data'!B$8:G$18,4,FALSE))*(365.25*1*10^-6)),0)</f>
        <v>5.3253449999999996E-3</v>
      </c>
      <c r="M1320" s="4">
        <f>IF(I1320="Secured",(E1320*(VLOOKUP(F1320,'Background data'!B$8:H$18,5,FALSE))*(365.25*1*10^-6)),0)</f>
        <v>0.21301379999999995</v>
      </c>
    </row>
    <row r="1321" spans="1:13" x14ac:dyDescent="0.3">
      <c r="A1321" s="2" t="s">
        <v>602</v>
      </c>
      <c r="B1321" s="2" t="s">
        <v>332</v>
      </c>
      <c r="C1321" s="17">
        <v>45463</v>
      </c>
      <c r="D1321" s="2" t="s">
        <v>5</v>
      </c>
      <c r="E1321" s="2">
        <f>VLOOKUP(D1321,'Background data'!B$2:E$5,4,FALSE)</f>
        <v>64.8</v>
      </c>
      <c r="F1321" s="2" t="s">
        <v>20</v>
      </c>
      <c r="G1321" s="10">
        <v>45770</v>
      </c>
      <c r="H1321" s="2" t="s">
        <v>401</v>
      </c>
      <c r="I1321" s="2" t="str">
        <f t="shared" si="33"/>
        <v>Secured</v>
      </c>
      <c r="J1321" s="4">
        <f>IF($I1321="Secured",(E1321*(VLOOKUP(F1321,'Background data'!B$8:D$18,2,FALSE))*(365.25*1*10^-6)),0)</f>
        <v>0</v>
      </c>
      <c r="K1321" s="4">
        <f>IF($I1321="Secured",(E1321*(VLOOKUP(F1321,'Background data'!B$8:D$18,3,FALSE))*(365.25*1*10^-6)),0)</f>
        <v>0</v>
      </c>
      <c r="L1321" s="4">
        <f>IF(I1321="Secured",(E1321*(VLOOKUP(F1321,'Background data'!B$8:G$18,4,FALSE))*(365.25*1*10^-6)),0)</f>
        <v>5.3253449999999996E-3</v>
      </c>
      <c r="M1321" s="4">
        <f>IF(I1321="Secured",(E1321*(VLOOKUP(F1321,'Background data'!B$8:H$18,5,FALSE))*(365.25*1*10^-6)),0)</f>
        <v>0.21301379999999995</v>
      </c>
    </row>
    <row r="1322" spans="1:13" x14ac:dyDescent="0.3">
      <c r="A1322" s="2" t="s">
        <v>603</v>
      </c>
      <c r="B1322" s="2" t="s">
        <v>332</v>
      </c>
      <c r="C1322" s="17">
        <v>45474</v>
      </c>
      <c r="D1322" s="2" t="s">
        <v>5</v>
      </c>
      <c r="E1322" s="2">
        <f>VLOOKUP(D1322,'Background data'!B$2:E$5,4,FALSE)</f>
        <v>64.8</v>
      </c>
      <c r="F1322" s="2" t="s">
        <v>20</v>
      </c>
      <c r="G1322" s="10">
        <v>45770</v>
      </c>
      <c r="H1322" s="2" t="s">
        <v>401</v>
      </c>
      <c r="I1322" s="2" t="str">
        <f t="shared" si="33"/>
        <v>Secured</v>
      </c>
      <c r="J1322" s="4">
        <f>IF($I1322="Secured",(E1322*(VLOOKUP(F1322,'Background data'!B$8:D$18,2,FALSE))*(365.25*1*10^-6)),0)</f>
        <v>0</v>
      </c>
      <c r="K1322" s="4">
        <f>IF($I1322="Secured",(E1322*(VLOOKUP(F1322,'Background data'!B$8:D$18,3,FALSE))*(365.25*1*10^-6)),0)</f>
        <v>0</v>
      </c>
      <c r="L1322" s="4">
        <f>IF(I1322="Secured",(E1322*(VLOOKUP(F1322,'Background data'!B$8:G$18,4,FALSE))*(365.25*1*10^-6)),0)</f>
        <v>5.3253449999999996E-3</v>
      </c>
      <c r="M1322" s="4">
        <f>IF(I1322="Secured",(E1322*(VLOOKUP(F1322,'Background data'!B$8:H$18,5,FALSE))*(365.25*1*10^-6)),0)</f>
        <v>0.21301379999999995</v>
      </c>
    </row>
    <row r="1323" spans="1:13" x14ac:dyDescent="0.3">
      <c r="A1323" s="2" t="s">
        <v>604</v>
      </c>
      <c r="B1323" s="2" t="s">
        <v>332</v>
      </c>
      <c r="C1323" s="17">
        <v>45484</v>
      </c>
      <c r="D1323" s="2" t="s">
        <v>5</v>
      </c>
      <c r="E1323" s="2">
        <f>VLOOKUP(D1323,'Background data'!B$2:E$5,4,FALSE)</f>
        <v>64.8</v>
      </c>
      <c r="F1323" s="2" t="s">
        <v>20</v>
      </c>
      <c r="G1323" s="10">
        <v>45770</v>
      </c>
      <c r="H1323" s="2" t="s">
        <v>401</v>
      </c>
      <c r="I1323" s="2" t="str">
        <f t="shared" si="33"/>
        <v>Secured</v>
      </c>
      <c r="J1323" s="4">
        <f>IF($I1323="Secured",(E1323*(VLOOKUP(F1323,'Background data'!B$8:D$18,2,FALSE))*(365.25*1*10^-6)),0)</f>
        <v>0</v>
      </c>
      <c r="K1323" s="4">
        <f>IF($I1323="Secured",(E1323*(VLOOKUP(F1323,'Background data'!B$8:D$18,3,FALSE))*(365.25*1*10^-6)),0)</f>
        <v>0</v>
      </c>
      <c r="L1323" s="4">
        <f>IF(I1323="Secured",(E1323*(VLOOKUP(F1323,'Background data'!B$8:G$18,4,FALSE))*(365.25*1*10^-6)),0)</f>
        <v>5.3253449999999996E-3</v>
      </c>
      <c r="M1323" s="4">
        <f>IF(I1323="Secured",(E1323*(VLOOKUP(F1323,'Background data'!B$8:H$18,5,FALSE))*(365.25*1*10^-6)),0)</f>
        <v>0.21301379999999995</v>
      </c>
    </row>
    <row r="1324" spans="1:13" x14ac:dyDescent="0.3">
      <c r="A1324" s="2" t="s">
        <v>605</v>
      </c>
      <c r="B1324" s="2" t="s">
        <v>333</v>
      </c>
      <c r="C1324" s="17">
        <v>45467</v>
      </c>
      <c r="D1324" s="2" t="s">
        <v>4</v>
      </c>
      <c r="E1324" s="2">
        <f>VLOOKUP(D1324,'Background data'!B$2:E$5,4,FALSE)</f>
        <v>47.25</v>
      </c>
      <c r="F1324" s="2" t="s">
        <v>20</v>
      </c>
      <c r="G1324" s="10">
        <v>45770</v>
      </c>
      <c r="H1324" s="2" t="s">
        <v>401</v>
      </c>
      <c r="I1324" s="2" t="str">
        <f t="shared" si="33"/>
        <v>Secured</v>
      </c>
      <c r="J1324" s="4">
        <f>IF($I1324="Secured",(E1324*(VLOOKUP(F1324,'Background data'!B$8:D$18,2,FALSE))*(365.25*1*10^-6)),0)</f>
        <v>0</v>
      </c>
      <c r="K1324" s="4">
        <f>IF($I1324="Secured",(E1324*(VLOOKUP(F1324,'Background data'!B$8:D$18,3,FALSE))*(365.25*1*10^-6)),0)</f>
        <v>0</v>
      </c>
      <c r="L1324" s="4">
        <f>IF(I1324="Secured",(E1324*(VLOOKUP(F1324,'Background data'!B$8:G$18,4,FALSE))*(365.25*1*10^-6)),0)</f>
        <v>3.8830640624999994E-3</v>
      </c>
      <c r="M1324" s="4">
        <f>IF(I1324="Secured",(E1324*(VLOOKUP(F1324,'Background data'!B$8:H$18,5,FALSE))*(365.25*1*10^-6)),0)</f>
        <v>0.15532256249999998</v>
      </c>
    </row>
    <row r="1325" spans="1:13" x14ac:dyDescent="0.3">
      <c r="A1325" s="2" t="s">
        <v>606</v>
      </c>
      <c r="B1325" s="2" t="s">
        <v>333</v>
      </c>
      <c r="C1325" s="17">
        <v>45462</v>
      </c>
      <c r="D1325" s="2" t="s">
        <v>4</v>
      </c>
      <c r="E1325" s="2">
        <f>VLOOKUP(D1325,'Background data'!B$2:E$5,4,FALSE)</f>
        <v>47.25</v>
      </c>
      <c r="F1325" s="2" t="s">
        <v>20</v>
      </c>
      <c r="G1325" s="10">
        <v>45770</v>
      </c>
      <c r="H1325" s="2" t="s">
        <v>401</v>
      </c>
      <c r="I1325" s="2" t="str">
        <f t="shared" si="33"/>
        <v>Secured</v>
      </c>
      <c r="J1325" s="4">
        <f>IF($I1325="Secured",(E1325*(VLOOKUP(F1325,'Background data'!B$8:D$18,2,FALSE))*(365.25*1*10^-6)),0)</f>
        <v>0</v>
      </c>
      <c r="K1325" s="4">
        <f>IF($I1325="Secured",(E1325*(VLOOKUP(F1325,'Background data'!B$8:D$18,3,FALSE))*(365.25*1*10^-6)),0)</f>
        <v>0</v>
      </c>
      <c r="L1325" s="4">
        <f>IF(I1325="Secured",(E1325*(VLOOKUP(F1325,'Background data'!B$8:G$18,4,FALSE))*(365.25*1*10^-6)),0)</f>
        <v>3.8830640624999994E-3</v>
      </c>
      <c r="M1325" s="4">
        <f>IF(I1325="Secured",(E1325*(VLOOKUP(F1325,'Background data'!B$8:H$18,5,FALSE))*(365.25*1*10^-6)),0)</f>
        <v>0.15532256249999998</v>
      </c>
    </row>
    <row r="1326" spans="1:13" x14ac:dyDescent="0.3">
      <c r="A1326" s="2" t="s">
        <v>607</v>
      </c>
      <c r="B1326" s="2" t="s">
        <v>333</v>
      </c>
      <c r="C1326" s="17">
        <v>45470</v>
      </c>
      <c r="D1326" s="2" t="s">
        <v>4</v>
      </c>
      <c r="E1326" s="2">
        <f>VLOOKUP(D1326,'Background data'!B$2:E$5,4,FALSE)</f>
        <v>47.25</v>
      </c>
      <c r="F1326" s="2" t="s">
        <v>20</v>
      </c>
      <c r="G1326" s="10">
        <v>45770</v>
      </c>
      <c r="H1326" s="2" t="s">
        <v>401</v>
      </c>
      <c r="I1326" s="2" t="str">
        <f t="shared" si="33"/>
        <v>Secured</v>
      </c>
      <c r="J1326" s="4">
        <f>IF($I1326="Secured",(E1326*(VLOOKUP(F1326,'Background data'!B$8:D$18,2,FALSE))*(365.25*1*10^-6)),0)</f>
        <v>0</v>
      </c>
      <c r="K1326" s="4">
        <f>IF($I1326="Secured",(E1326*(VLOOKUP(F1326,'Background data'!B$8:D$18,3,FALSE))*(365.25*1*10^-6)),0)</f>
        <v>0</v>
      </c>
      <c r="L1326" s="4">
        <f>IF(I1326="Secured",(E1326*(VLOOKUP(F1326,'Background data'!B$8:G$18,4,FALSE))*(365.25*1*10^-6)),0)</f>
        <v>3.8830640624999994E-3</v>
      </c>
      <c r="M1326" s="4">
        <f>IF(I1326="Secured",(E1326*(VLOOKUP(F1326,'Background data'!B$8:H$18,5,FALSE))*(365.25*1*10^-6)),0)</f>
        <v>0.15532256249999998</v>
      </c>
    </row>
    <row r="1327" spans="1:13" x14ac:dyDescent="0.3">
      <c r="A1327" s="2" t="s">
        <v>608</v>
      </c>
      <c r="B1327" s="2" t="s">
        <v>334</v>
      </c>
      <c r="C1327" s="17">
        <v>45470</v>
      </c>
      <c r="D1327" s="2" t="s">
        <v>5</v>
      </c>
      <c r="E1327" s="2">
        <f>VLOOKUP(D1327,'Background data'!B$2:E$5,4,FALSE)</f>
        <v>64.8</v>
      </c>
      <c r="F1327" s="2" t="s">
        <v>20</v>
      </c>
      <c r="G1327" s="10">
        <v>45770</v>
      </c>
      <c r="H1327" s="2" t="s">
        <v>401</v>
      </c>
      <c r="I1327" s="2" t="str">
        <f t="shared" si="33"/>
        <v>Secured</v>
      </c>
      <c r="J1327" s="4">
        <f>IF($I1327="Secured",(E1327*(VLOOKUP(F1327,'Background data'!B$8:D$18,2,FALSE))*(365.25*1*10^-6)),0)</f>
        <v>0</v>
      </c>
      <c r="K1327" s="4">
        <f>IF($I1327="Secured",(E1327*(VLOOKUP(F1327,'Background data'!B$8:D$18,3,FALSE))*(365.25*1*10^-6)),0)</f>
        <v>0</v>
      </c>
      <c r="L1327" s="4">
        <f>IF(I1327="Secured",(E1327*(VLOOKUP(F1327,'Background data'!B$8:G$18,4,FALSE))*(365.25*1*10^-6)),0)</f>
        <v>5.3253449999999996E-3</v>
      </c>
      <c r="M1327" s="4">
        <f>IF(I1327="Secured",(E1327*(VLOOKUP(F1327,'Background data'!B$8:H$18,5,FALSE))*(365.25*1*10^-6)),0)</f>
        <v>0.21301379999999995</v>
      </c>
    </row>
    <row r="1328" spans="1:13" x14ac:dyDescent="0.3">
      <c r="A1328" s="2" t="s">
        <v>609</v>
      </c>
      <c r="B1328" s="2" t="s">
        <v>335</v>
      </c>
      <c r="C1328" s="17">
        <v>45455</v>
      </c>
      <c r="D1328" s="2" t="s">
        <v>4</v>
      </c>
      <c r="E1328" s="2">
        <f>VLOOKUP(D1328,'Background data'!B$2:E$5,4,FALSE)</f>
        <v>47.25</v>
      </c>
      <c r="F1328" s="2" t="s">
        <v>20</v>
      </c>
      <c r="G1328" s="10">
        <v>45770</v>
      </c>
      <c r="H1328" s="2" t="s">
        <v>401</v>
      </c>
      <c r="I1328" s="2" t="str">
        <f t="shared" si="33"/>
        <v>Secured</v>
      </c>
      <c r="J1328" s="4">
        <f>IF($I1328="Secured",(E1328*(VLOOKUP(F1328,'Background data'!B$8:D$18,2,FALSE))*(365.25*1*10^-6)),0)</f>
        <v>0</v>
      </c>
      <c r="K1328" s="4">
        <f>IF($I1328="Secured",(E1328*(VLOOKUP(F1328,'Background data'!B$8:D$18,3,FALSE))*(365.25*1*10^-6)),0)</f>
        <v>0</v>
      </c>
      <c r="L1328" s="4">
        <f>IF(I1328="Secured",(E1328*(VLOOKUP(F1328,'Background data'!B$8:G$18,4,FALSE))*(365.25*1*10^-6)),0)</f>
        <v>3.8830640624999994E-3</v>
      </c>
      <c r="M1328" s="4">
        <f>IF(I1328="Secured",(E1328*(VLOOKUP(F1328,'Background data'!B$8:H$18,5,FALSE))*(365.25*1*10^-6)),0)</f>
        <v>0.15532256249999998</v>
      </c>
    </row>
    <row r="1329" spans="1:13" x14ac:dyDescent="0.3">
      <c r="A1329" s="2" t="s">
        <v>610</v>
      </c>
      <c r="B1329" s="2" t="s">
        <v>335</v>
      </c>
      <c r="C1329" s="17">
        <v>45457</v>
      </c>
      <c r="D1329" s="2" t="s">
        <v>4</v>
      </c>
      <c r="E1329" s="2">
        <f>VLOOKUP(D1329,'Background data'!B$2:E$5,4,FALSE)</f>
        <v>47.25</v>
      </c>
      <c r="F1329" s="2" t="s">
        <v>20</v>
      </c>
      <c r="G1329" s="10">
        <v>45770</v>
      </c>
      <c r="H1329" s="2" t="s">
        <v>401</v>
      </c>
      <c r="I1329" s="2" t="str">
        <f t="shared" si="33"/>
        <v>Secured</v>
      </c>
      <c r="J1329" s="4">
        <f>IF($I1329="Secured",(E1329*(VLOOKUP(F1329,'Background data'!B$8:D$18,2,FALSE))*(365.25*1*10^-6)),0)</f>
        <v>0</v>
      </c>
      <c r="K1329" s="4">
        <f>IF($I1329="Secured",(E1329*(VLOOKUP(F1329,'Background data'!B$8:D$18,3,FALSE))*(365.25*1*10^-6)),0)</f>
        <v>0</v>
      </c>
      <c r="L1329" s="4">
        <f>IF(I1329="Secured",(E1329*(VLOOKUP(F1329,'Background data'!B$8:G$18,4,FALSE))*(365.25*1*10^-6)),0)</f>
        <v>3.8830640624999994E-3</v>
      </c>
      <c r="M1329" s="4">
        <f>IF(I1329="Secured",(E1329*(VLOOKUP(F1329,'Background data'!B$8:H$18,5,FALSE))*(365.25*1*10^-6)),0)</f>
        <v>0.15532256249999998</v>
      </c>
    </row>
    <row r="1330" spans="1:13" x14ac:dyDescent="0.3">
      <c r="A1330" s="2" t="s">
        <v>611</v>
      </c>
      <c r="B1330" s="2" t="s">
        <v>335</v>
      </c>
      <c r="C1330" s="17">
        <v>45476</v>
      </c>
      <c r="D1330" s="2" t="s">
        <v>4</v>
      </c>
      <c r="E1330" s="2">
        <f>VLOOKUP(D1330,'Background data'!B$2:E$5,4,FALSE)</f>
        <v>47.25</v>
      </c>
      <c r="F1330" s="2" t="s">
        <v>20</v>
      </c>
      <c r="G1330" s="10">
        <v>45770</v>
      </c>
      <c r="H1330" s="2" t="s">
        <v>401</v>
      </c>
      <c r="I1330" s="2" t="str">
        <f t="shared" si="33"/>
        <v>Secured</v>
      </c>
      <c r="J1330" s="4">
        <f>IF($I1330="Secured",(E1330*(VLOOKUP(F1330,'Background data'!B$8:D$18,2,FALSE))*(365.25*1*10^-6)),0)</f>
        <v>0</v>
      </c>
      <c r="K1330" s="4">
        <f>IF($I1330="Secured",(E1330*(VLOOKUP(F1330,'Background data'!B$8:D$18,3,FALSE))*(365.25*1*10^-6)),0)</f>
        <v>0</v>
      </c>
      <c r="L1330" s="4">
        <f>IF(I1330="Secured",(E1330*(VLOOKUP(F1330,'Background data'!B$8:G$18,4,FALSE))*(365.25*1*10^-6)),0)</f>
        <v>3.8830640624999994E-3</v>
      </c>
      <c r="M1330" s="4">
        <f>IF(I1330="Secured",(E1330*(VLOOKUP(F1330,'Background data'!B$8:H$18,5,FALSE))*(365.25*1*10^-6)),0)</f>
        <v>0.15532256249999998</v>
      </c>
    </row>
    <row r="1331" spans="1:13" x14ac:dyDescent="0.3">
      <c r="A1331" s="2" t="s">
        <v>1836</v>
      </c>
      <c r="B1331" s="2" t="s">
        <v>335</v>
      </c>
      <c r="C1331" s="17">
        <v>45464</v>
      </c>
      <c r="D1331" s="2" t="s">
        <v>4</v>
      </c>
      <c r="E1331" s="2">
        <f>VLOOKUP(D1331,'Background data'!B$2:E$5,4,FALSE)</f>
        <v>47.25</v>
      </c>
      <c r="F1331" s="2" t="s">
        <v>20</v>
      </c>
      <c r="G1331" s="10">
        <v>45770</v>
      </c>
      <c r="H1331" s="2" t="s">
        <v>401</v>
      </c>
      <c r="I1331" s="2" t="str">
        <f t="shared" si="33"/>
        <v>Secured</v>
      </c>
      <c r="J1331" s="4">
        <f>IF($I1331="Secured",(E1331*(VLOOKUP(F1331,'Background data'!B$8:D$18,2,FALSE))*(365.25*1*10^-6)),0)</f>
        <v>0</v>
      </c>
      <c r="K1331" s="4">
        <f>IF($I1331="Secured",(E1331*(VLOOKUP(F1331,'Background data'!B$8:D$18,3,FALSE))*(365.25*1*10^-6)),0)</f>
        <v>0</v>
      </c>
      <c r="L1331" s="4">
        <f>IF(I1331="Secured",(E1331*(VLOOKUP(F1331,'Background data'!B$8:G$18,4,FALSE))*(365.25*1*10^-6)),0)</f>
        <v>3.8830640624999994E-3</v>
      </c>
      <c r="M1331" s="4">
        <f>IF(I1331="Secured",(E1331*(VLOOKUP(F1331,'Background data'!B$8:H$18,5,FALSE))*(365.25*1*10^-6)),0)</f>
        <v>0.15532256249999998</v>
      </c>
    </row>
    <row r="1332" spans="1:13" x14ac:dyDescent="0.3">
      <c r="A1332" s="2" t="s">
        <v>1837</v>
      </c>
      <c r="B1332" s="2" t="s">
        <v>335</v>
      </c>
      <c r="C1332" s="17">
        <v>45455</v>
      </c>
      <c r="D1332" s="2" t="s">
        <v>4</v>
      </c>
      <c r="E1332" s="2">
        <f>VLOOKUP(D1332,'Background data'!B$2:E$5,4,FALSE)</f>
        <v>47.25</v>
      </c>
      <c r="F1332" s="2" t="s">
        <v>20</v>
      </c>
      <c r="G1332" s="10">
        <v>45770</v>
      </c>
      <c r="H1332" s="2" t="s">
        <v>401</v>
      </c>
      <c r="I1332" s="2" t="str">
        <f t="shared" si="33"/>
        <v>Secured</v>
      </c>
      <c r="J1332" s="4">
        <f>IF($I1332="Secured",(E1332*(VLOOKUP(F1332,'Background data'!B$8:D$18,2,FALSE))*(365.25*1*10^-6)),0)</f>
        <v>0</v>
      </c>
      <c r="K1332" s="4">
        <f>IF($I1332="Secured",(E1332*(VLOOKUP(F1332,'Background data'!B$8:D$18,3,FALSE))*(365.25*1*10^-6)),0)</f>
        <v>0</v>
      </c>
      <c r="L1332" s="4">
        <f>IF(I1332="Secured",(E1332*(VLOOKUP(F1332,'Background data'!B$8:G$18,4,FALSE))*(365.25*1*10^-6)),0)</f>
        <v>3.8830640624999994E-3</v>
      </c>
      <c r="M1332" s="4">
        <f>IF(I1332="Secured",(E1332*(VLOOKUP(F1332,'Background data'!B$8:H$18,5,FALSE))*(365.25*1*10^-6)),0)</f>
        <v>0.15532256249999998</v>
      </c>
    </row>
    <row r="1333" spans="1:13" x14ac:dyDescent="0.3">
      <c r="A1333" s="2" t="s">
        <v>1838</v>
      </c>
      <c r="B1333" s="2" t="s">
        <v>335</v>
      </c>
      <c r="C1333" s="17">
        <v>45455</v>
      </c>
      <c r="D1333" s="2" t="s">
        <v>4</v>
      </c>
      <c r="E1333" s="2">
        <f>VLOOKUP(D1333,'Background data'!B$2:E$5,4,FALSE)</f>
        <v>47.25</v>
      </c>
      <c r="F1333" s="2" t="s">
        <v>20</v>
      </c>
      <c r="G1333" s="10">
        <v>45770</v>
      </c>
      <c r="H1333" s="2" t="s">
        <v>401</v>
      </c>
      <c r="I1333" s="2" t="str">
        <f t="shared" si="33"/>
        <v>Secured</v>
      </c>
      <c r="J1333" s="4">
        <f>IF($I1333="Secured",(E1333*(VLOOKUP(F1333,'Background data'!B$8:D$18,2,FALSE))*(365.25*1*10^-6)),0)</f>
        <v>0</v>
      </c>
      <c r="K1333" s="4">
        <f>IF($I1333="Secured",(E1333*(VLOOKUP(F1333,'Background data'!B$8:D$18,3,FALSE))*(365.25*1*10^-6)),0)</f>
        <v>0</v>
      </c>
      <c r="L1333" s="4">
        <f>IF(I1333="Secured",(E1333*(VLOOKUP(F1333,'Background data'!B$8:G$18,4,FALSE))*(365.25*1*10^-6)),0)</f>
        <v>3.8830640624999994E-3</v>
      </c>
      <c r="M1333" s="4">
        <f>IF(I1333="Secured",(E1333*(VLOOKUP(F1333,'Background data'!B$8:H$18,5,FALSE))*(365.25*1*10^-6)),0)</f>
        <v>0.15532256249999998</v>
      </c>
    </row>
    <row r="1334" spans="1:13" x14ac:dyDescent="0.3">
      <c r="A1334" s="2" t="s">
        <v>1839</v>
      </c>
      <c r="B1334" s="2" t="s">
        <v>336</v>
      </c>
      <c r="C1334" s="17">
        <v>45462</v>
      </c>
      <c r="D1334" s="2" t="s">
        <v>5</v>
      </c>
      <c r="E1334" s="2">
        <f>VLOOKUP(D1334,'Background data'!B$2:E$5,4,FALSE)</f>
        <v>64.8</v>
      </c>
      <c r="F1334" s="2" t="s">
        <v>11</v>
      </c>
      <c r="G1334" s="10">
        <v>45770</v>
      </c>
      <c r="H1334" s="2" t="s">
        <v>393</v>
      </c>
      <c r="I1334" s="2" t="str">
        <f t="shared" si="33"/>
        <v>Secured</v>
      </c>
      <c r="J1334" s="4">
        <f>IF($I1334="Secured",(E1334*(VLOOKUP(F1334,'Background data'!B$8:D$18,2,FALSE))*(365.25*1*10^-6)),0)</f>
        <v>1.0650689999999999E-2</v>
      </c>
      <c r="K1334" s="4">
        <f>IF($I1334="Secured",(E1334*(VLOOKUP(F1334,'Background data'!B$8:D$18,3,FALSE))*(365.25*1*10^-6)),0)</f>
        <v>0.11834099999999999</v>
      </c>
      <c r="L1334" s="4">
        <f>IF(I1334="Secured",(E1334*(VLOOKUP(F1334,'Background data'!B$8:G$18,4,FALSE))*(365.25*1*10^-6)),0)</f>
        <v>5.3253449999999996E-3</v>
      </c>
      <c r="M1334" s="4">
        <f>IF(I1334="Secured",(E1334*(VLOOKUP(F1334,'Background data'!B$8:H$18,5,FALSE))*(365.25*1*10^-6)),0)</f>
        <v>0.21301379999999995</v>
      </c>
    </row>
    <row r="1335" spans="1:13" x14ac:dyDescent="0.3">
      <c r="A1335" s="2" t="s">
        <v>1840</v>
      </c>
      <c r="B1335" s="2" t="s">
        <v>336</v>
      </c>
      <c r="C1335" s="17">
        <v>45475</v>
      </c>
      <c r="D1335" s="2" t="s">
        <v>5</v>
      </c>
      <c r="E1335" s="2">
        <f>VLOOKUP(D1335,'Background data'!B$2:E$5,4,FALSE)</f>
        <v>64.8</v>
      </c>
      <c r="F1335" s="2" t="s">
        <v>11</v>
      </c>
      <c r="G1335" s="10">
        <v>45770</v>
      </c>
      <c r="H1335" s="2" t="s">
        <v>393</v>
      </c>
      <c r="I1335" s="2" t="str">
        <f t="shared" si="33"/>
        <v>Secured</v>
      </c>
      <c r="J1335" s="4">
        <f>IF($I1335="Secured",(E1335*(VLOOKUP(F1335,'Background data'!B$8:D$18,2,FALSE))*(365.25*1*10^-6)),0)</f>
        <v>1.0650689999999999E-2</v>
      </c>
      <c r="K1335" s="4">
        <f>IF($I1335="Secured",(E1335*(VLOOKUP(F1335,'Background data'!B$8:D$18,3,FALSE))*(365.25*1*10^-6)),0)</f>
        <v>0.11834099999999999</v>
      </c>
      <c r="L1335" s="4">
        <f>IF(I1335="Secured",(E1335*(VLOOKUP(F1335,'Background data'!B$8:G$18,4,FALSE))*(365.25*1*10^-6)),0)</f>
        <v>5.3253449999999996E-3</v>
      </c>
      <c r="M1335" s="4">
        <f>IF(I1335="Secured",(E1335*(VLOOKUP(F1335,'Background data'!B$8:H$18,5,FALSE))*(365.25*1*10^-6)),0)</f>
        <v>0.21301379999999995</v>
      </c>
    </row>
    <row r="1336" spans="1:13" x14ac:dyDescent="0.3">
      <c r="A1336" s="2" t="s">
        <v>1841</v>
      </c>
      <c r="B1336" s="2" t="s">
        <v>336</v>
      </c>
      <c r="C1336" s="17">
        <v>45456</v>
      </c>
      <c r="D1336" s="2" t="s">
        <v>5</v>
      </c>
      <c r="E1336" s="2">
        <f>VLOOKUP(D1336,'Background data'!B$2:E$5,4,FALSE)</f>
        <v>64.8</v>
      </c>
      <c r="F1336" s="2" t="s">
        <v>11</v>
      </c>
      <c r="G1336" s="10">
        <v>45770</v>
      </c>
      <c r="H1336" s="2" t="s">
        <v>393</v>
      </c>
      <c r="I1336" s="2" t="str">
        <f t="shared" si="33"/>
        <v>Secured</v>
      </c>
      <c r="J1336" s="4">
        <f>IF($I1336="Secured",(E1336*(VLOOKUP(F1336,'Background data'!B$8:D$18,2,FALSE))*(365.25*1*10^-6)),0)</f>
        <v>1.0650689999999999E-2</v>
      </c>
      <c r="K1336" s="4">
        <f>IF($I1336="Secured",(E1336*(VLOOKUP(F1336,'Background data'!B$8:D$18,3,FALSE))*(365.25*1*10^-6)),0)</f>
        <v>0.11834099999999999</v>
      </c>
      <c r="L1336" s="4">
        <f>IF(I1336="Secured",(E1336*(VLOOKUP(F1336,'Background data'!B$8:G$18,4,FALSE))*(365.25*1*10^-6)),0)</f>
        <v>5.3253449999999996E-3</v>
      </c>
      <c r="M1336" s="4">
        <f>IF(I1336="Secured",(E1336*(VLOOKUP(F1336,'Background data'!B$8:H$18,5,FALSE))*(365.25*1*10^-6)),0)</f>
        <v>0.21301379999999995</v>
      </c>
    </row>
    <row r="1337" spans="1:13" x14ac:dyDescent="0.3">
      <c r="A1337" s="2" t="s">
        <v>1842</v>
      </c>
      <c r="B1337" s="2" t="s">
        <v>336</v>
      </c>
      <c r="C1337" s="17">
        <v>45476</v>
      </c>
      <c r="D1337" s="2" t="s">
        <v>5</v>
      </c>
      <c r="E1337" s="2">
        <f>VLOOKUP(D1337,'Background data'!B$2:E$5,4,FALSE)</f>
        <v>64.8</v>
      </c>
      <c r="F1337" s="2" t="s">
        <v>11</v>
      </c>
      <c r="G1337" s="10">
        <v>45770</v>
      </c>
      <c r="H1337" s="2" t="s">
        <v>393</v>
      </c>
      <c r="I1337" s="2" t="str">
        <f t="shared" si="33"/>
        <v>Secured</v>
      </c>
      <c r="J1337" s="4">
        <f>IF($I1337="Secured",(E1337*(VLOOKUP(F1337,'Background data'!B$8:D$18,2,FALSE))*(365.25*1*10^-6)),0)</f>
        <v>1.0650689999999999E-2</v>
      </c>
      <c r="K1337" s="4">
        <f>IF($I1337="Secured",(E1337*(VLOOKUP(F1337,'Background data'!B$8:D$18,3,FALSE))*(365.25*1*10^-6)),0)</f>
        <v>0.11834099999999999</v>
      </c>
      <c r="L1337" s="4">
        <f>IF(I1337="Secured",(E1337*(VLOOKUP(F1337,'Background data'!B$8:G$18,4,FALSE))*(365.25*1*10^-6)),0)</f>
        <v>5.3253449999999996E-3</v>
      </c>
      <c r="M1337" s="4">
        <f>IF(I1337="Secured",(E1337*(VLOOKUP(F1337,'Background data'!B$8:H$18,5,FALSE))*(365.25*1*10^-6)),0)</f>
        <v>0.21301379999999995</v>
      </c>
    </row>
    <row r="1338" spans="1:13" x14ac:dyDescent="0.3">
      <c r="A1338" s="2" t="s">
        <v>1843</v>
      </c>
      <c r="B1338" s="2" t="s">
        <v>336</v>
      </c>
      <c r="C1338" s="17">
        <v>45462</v>
      </c>
      <c r="D1338" s="2" t="s">
        <v>5</v>
      </c>
      <c r="E1338" s="2">
        <f>VLOOKUP(D1338,'Background data'!B$2:E$5,4,FALSE)</f>
        <v>64.8</v>
      </c>
      <c r="F1338" s="2" t="s">
        <v>11</v>
      </c>
      <c r="G1338" s="10">
        <v>45770</v>
      </c>
      <c r="H1338" s="2" t="s">
        <v>393</v>
      </c>
      <c r="I1338" s="2" t="str">
        <f t="shared" si="33"/>
        <v>Secured</v>
      </c>
      <c r="J1338" s="4">
        <f>IF($I1338="Secured",(E1338*(VLOOKUP(F1338,'Background data'!B$8:D$18,2,FALSE))*(365.25*1*10^-6)),0)</f>
        <v>1.0650689999999999E-2</v>
      </c>
      <c r="K1338" s="4">
        <f>IF($I1338="Secured",(E1338*(VLOOKUP(F1338,'Background data'!B$8:D$18,3,FALSE))*(365.25*1*10^-6)),0)</f>
        <v>0.11834099999999999</v>
      </c>
      <c r="L1338" s="4">
        <f>IF(I1338="Secured",(E1338*(VLOOKUP(F1338,'Background data'!B$8:G$18,4,FALSE))*(365.25*1*10^-6)),0)</f>
        <v>5.3253449999999996E-3</v>
      </c>
      <c r="M1338" s="4">
        <f>IF(I1338="Secured",(E1338*(VLOOKUP(F1338,'Background data'!B$8:H$18,5,FALSE))*(365.25*1*10^-6)),0)</f>
        <v>0.21301379999999995</v>
      </c>
    </row>
    <row r="1339" spans="1:13" x14ac:dyDescent="0.3">
      <c r="A1339" s="2" t="s">
        <v>1844</v>
      </c>
      <c r="B1339" s="2" t="s">
        <v>336</v>
      </c>
      <c r="C1339" s="17">
        <v>45462</v>
      </c>
      <c r="D1339" s="2" t="s">
        <v>5</v>
      </c>
      <c r="E1339" s="2">
        <f>VLOOKUP(D1339,'Background data'!B$2:E$5,4,FALSE)</f>
        <v>64.8</v>
      </c>
      <c r="F1339" s="2" t="s">
        <v>11</v>
      </c>
      <c r="G1339" s="10">
        <v>45770</v>
      </c>
      <c r="H1339" s="2" t="s">
        <v>393</v>
      </c>
      <c r="I1339" s="2" t="str">
        <f t="shared" si="33"/>
        <v>Secured</v>
      </c>
      <c r="J1339" s="4">
        <f>IF($I1339="Secured",(E1339*(VLOOKUP(F1339,'Background data'!B$8:D$18,2,FALSE))*(365.25*1*10^-6)),0)</f>
        <v>1.0650689999999999E-2</v>
      </c>
      <c r="K1339" s="4">
        <f>IF($I1339="Secured",(E1339*(VLOOKUP(F1339,'Background data'!B$8:D$18,3,FALSE))*(365.25*1*10^-6)),0)</f>
        <v>0.11834099999999999</v>
      </c>
      <c r="L1339" s="4">
        <f>IF(I1339="Secured",(E1339*(VLOOKUP(F1339,'Background data'!B$8:G$18,4,FALSE))*(365.25*1*10^-6)),0)</f>
        <v>5.3253449999999996E-3</v>
      </c>
      <c r="M1339" s="4">
        <f>IF(I1339="Secured",(E1339*(VLOOKUP(F1339,'Background data'!B$8:H$18,5,FALSE))*(365.25*1*10^-6)),0)</f>
        <v>0.21301379999999995</v>
      </c>
    </row>
    <row r="1340" spans="1:13" x14ac:dyDescent="0.3">
      <c r="A1340" s="2" t="s">
        <v>1845</v>
      </c>
      <c r="B1340" s="2" t="s">
        <v>336</v>
      </c>
      <c r="C1340" s="17">
        <v>45470</v>
      </c>
      <c r="D1340" s="2" t="s">
        <v>5</v>
      </c>
      <c r="E1340" s="2">
        <f>VLOOKUP(D1340,'Background data'!B$2:E$5,4,FALSE)</f>
        <v>64.8</v>
      </c>
      <c r="F1340" s="2" t="s">
        <v>11</v>
      </c>
      <c r="G1340" s="10">
        <v>45770</v>
      </c>
      <c r="H1340" s="2" t="s">
        <v>393</v>
      </c>
      <c r="I1340" s="2" t="str">
        <f t="shared" si="33"/>
        <v>Secured</v>
      </c>
      <c r="J1340" s="4">
        <f>IF($I1340="Secured",(E1340*(VLOOKUP(F1340,'Background data'!B$8:D$18,2,FALSE))*(365.25*1*10^-6)),0)</f>
        <v>1.0650689999999999E-2</v>
      </c>
      <c r="K1340" s="4">
        <f>IF($I1340="Secured",(E1340*(VLOOKUP(F1340,'Background data'!B$8:D$18,3,FALSE))*(365.25*1*10^-6)),0)</f>
        <v>0.11834099999999999</v>
      </c>
      <c r="L1340" s="4">
        <f>IF(I1340="Secured",(E1340*(VLOOKUP(F1340,'Background data'!B$8:G$18,4,FALSE))*(365.25*1*10^-6)),0)</f>
        <v>5.3253449999999996E-3</v>
      </c>
      <c r="M1340" s="4">
        <f>IF(I1340="Secured",(E1340*(VLOOKUP(F1340,'Background data'!B$8:H$18,5,FALSE))*(365.25*1*10^-6)),0)</f>
        <v>0.21301379999999995</v>
      </c>
    </row>
    <row r="1341" spans="1:13" x14ac:dyDescent="0.3">
      <c r="A1341" s="2" t="s">
        <v>1846</v>
      </c>
      <c r="B1341" s="2" t="s">
        <v>336</v>
      </c>
      <c r="C1341" s="17">
        <v>45475</v>
      </c>
      <c r="D1341" s="2" t="s">
        <v>5</v>
      </c>
      <c r="E1341" s="2">
        <f>VLOOKUP(D1341,'Background data'!B$2:E$5,4,FALSE)</f>
        <v>64.8</v>
      </c>
      <c r="F1341" s="2" t="s">
        <v>11</v>
      </c>
      <c r="G1341" s="10">
        <v>45770</v>
      </c>
      <c r="H1341" s="2" t="s">
        <v>393</v>
      </c>
      <c r="I1341" s="2" t="str">
        <f t="shared" si="33"/>
        <v>Secured</v>
      </c>
      <c r="J1341" s="4">
        <f>IF($I1341="Secured",(E1341*(VLOOKUP(F1341,'Background data'!B$8:D$18,2,FALSE))*(365.25*1*10^-6)),0)</f>
        <v>1.0650689999999999E-2</v>
      </c>
      <c r="K1341" s="4">
        <f>IF($I1341="Secured",(E1341*(VLOOKUP(F1341,'Background data'!B$8:D$18,3,FALSE))*(365.25*1*10^-6)),0)</f>
        <v>0.11834099999999999</v>
      </c>
      <c r="L1341" s="4">
        <f>IF(I1341="Secured",(E1341*(VLOOKUP(F1341,'Background data'!B$8:G$18,4,FALSE))*(365.25*1*10^-6)),0)</f>
        <v>5.3253449999999996E-3</v>
      </c>
      <c r="M1341" s="4">
        <f>IF(I1341="Secured",(E1341*(VLOOKUP(F1341,'Background data'!B$8:H$18,5,FALSE))*(365.25*1*10^-6)),0)</f>
        <v>0.21301379999999995</v>
      </c>
    </row>
    <row r="1342" spans="1:13" x14ac:dyDescent="0.3">
      <c r="A1342" s="2" t="s">
        <v>1847</v>
      </c>
      <c r="B1342" s="2" t="s">
        <v>337</v>
      </c>
      <c r="C1342" s="17">
        <v>45483</v>
      </c>
      <c r="D1342" s="2" t="s">
        <v>5</v>
      </c>
      <c r="E1342" s="2">
        <f>VLOOKUP(D1342,'Background data'!B$2:E$5,4,FALSE)</f>
        <v>64.8</v>
      </c>
      <c r="F1342" s="2" t="s">
        <v>11</v>
      </c>
      <c r="G1342" s="10">
        <v>45770</v>
      </c>
      <c r="H1342" s="2" t="s">
        <v>393</v>
      </c>
      <c r="I1342" s="2" t="str">
        <f t="shared" si="33"/>
        <v>Secured</v>
      </c>
      <c r="J1342" s="4">
        <f>IF($I1342="Secured",(E1342*(VLOOKUP(F1342,'Background data'!B$8:D$18,2,FALSE))*(365.25*1*10^-6)),0)</f>
        <v>1.0650689999999999E-2</v>
      </c>
      <c r="K1342" s="4">
        <f>IF($I1342="Secured",(E1342*(VLOOKUP(F1342,'Background data'!B$8:D$18,3,FALSE))*(365.25*1*10^-6)),0)</f>
        <v>0.11834099999999999</v>
      </c>
      <c r="L1342" s="4">
        <f>IF(I1342="Secured",(E1342*(VLOOKUP(F1342,'Background data'!B$8:G$18,4,FALSE))*(365.25*1*10^-6)),0)</f>
        <v>5.3253449999999996E-3</v>
      </c>
      <c r="M1342" s="4">
        <f>IF(I1342="Secured",(E1342*(VLOOKUP(F1342,'Background data'!B$8:H$18,5,FALSE))*(365.25*1*10^-6)),0)</f>
        <v>0.21301379999999995</v>
      </c>
    </row>
    <row r="1343" spans="1:13" x14ac:dyDescent="0.3">
      <c r="A1343" s="2" t="s">
        <v>1848</v>
      </c>
      <c r="B1343" s="2" t="s">
        <v>337</v>
      </c>
      <c r="C1343" s="17">
        <v>45477</v>
      </c>
      <c r="D1343" s="2" t="s">
        <v>5</v>
      </c>
      <c r="E1343" s="2">
        <f>VLOOKUP(D1343,'Background data'!B$2:E$5,4,FALSE)</f>
        <v>64.8</v>
      </c>
      <c r="F1343" s="2" t="s">
        <v>11</v>
      </c>
      <c r="G1343" s="10">
        <v>45770</v>
      </c>
      <c r="H1343" s="2" t="s">
        <v>393</v>
      </c>
      <c r="I1343" s="2" t="str">
        <f t="shared" si="33"/>
        <v>Secured</v>
      </c>
      <c r="J1343" s="4">
        <f>IF($I1343="Secured",(E1343*(VLOOKUP(F1343,'Background data'!B$8:D$18,2,FALSE))*(365.25*1*10^-6)),0)</f>
        <v>1.0650689999999999E-2</v>
      </c>
      <c r="K1343" s="4">
        <f>IF($I1343="Secured",(E1343*(VLOOKUP(F1343,'Background data'!B$8:D$18,3,FALSE))*(365.25*1*10^-6)),0)</f>
        <v>0.11834099999999999</v>
      </c>
      <c r="L1343" s="4">
        <f>IF(I1343="Secured",(E1343*(VLOOKUP(F1343,'Background data'!B$8:G$18,4,FALSE))*(365.25*1*10^-6)),0)</f>
        <v>5.3253449999999996E-3</v>
      </c>
      <c r="M1343" s="4">
        <f>IF(I1343="Secured",(E1343*(VLOOKUP(F1343,'Background data'!B$8:H$18,5,FALSE))*(365.25*1*10^-6)),0)</f>
        <v>0.21301379999999995</v>
      </c>
    </row>
    <row r="1344" spans="1:13" x14ac:dyDescent="0.3">
      <c r="A1344" s="2" t="s">
        <v>1849</v>
      </c>
      <c r="B1344" s="2" t="s">
        <v>337</v>
      </c>
      <c r="C1344" s="17">
        <v>45476</v>
      </c>
      <c r="D1344" s="2" t="s">
        <v>5</v>
      </c>
      <c r="E1344" s="2">
        <f>VLOOKUP(D1344,'Background data'!B$2:E$5,4,FALSE)</f>
        <v>64.8</v>
      </c>
      <c r="F1344" s="2" t="s">
        <v>11</v>
      </c>
      <c r="G1344" s="10">
        <v>45770</v>
      </c>
      <c r="H1344" s="2" t="s">
        <v>393</v>
      </c>
      <c r="I1344" s="2" t="str">
        <f t="shared" si="33"/>
        <v>Secured</v>
      </c>
      <c r="J1344" s="4">
        <f>IF($I1344="Secured",(E1344*(VLOOKUP(F1344,'Background data'!B$8:D$18,2,FALSE))*(365.25*1*10^-6)),0)</f>
        <v>1.0650689999999999E-2</v>
      </c>
      <c r="K1344" s="4">
        <f>IF($I1344="Secured",(E1344*(VLOOKUP(F1344,'Background data'!B$8:D$18,3,FALSE))*(365.25*1*10^-6)),0)</f>
        <v>0.11834099999999999</v>
      </c>
      <c r="L1344" s="4">
        <f>IF(I1344="Secured",(E1344*(VLOOKUP(F1344,'Background data'!B$8:G$18,4,FALSE))*(365.25*1*10^-6)),0)</f>
        <v>5.3253449999999996E-3</v>
      </c>
      <c r="M1344" s="4">
        <f>IF(I1344="Secured",(E1344*(VLOOKUP(F1344,'Background data'!B$8:H$18,5,FALSE))*(365.25*1*10^-6)),0)</f>
        <v>0.21301379999999995</v>
      </c>
    </row>
    <row r="1345" spans="1:13" x14ac:dyDescent="0.3">
      <c r="A1345" s="2" t="s">
        <v>596</v>
      </c>
      <c r="B1345" s="2" t="s">
        <v>338</v>
      </c>
      <c r="C1345" s="17">
        <v>45477</v>
      </c>
      <c r="D1345" s="2" t="s">
        <v>5</v>
      </c>
      <c r="E1345" s="2">
        <f>VLOOKUP(D1345,'Background data'!B$2:E$5,4,FALSE)</f>
        <v>64.8</v>
      </c>
      <c r="F1345" s="2" t="s">
        <v>18</v>
      </c>
      <c r="G1345" s="10">
        <v>45770</v>
      </c>
      <c r="H1345" s="2" t="s">
        <v>403</v>
      </c>
      <c r="I1345" s="2" t="str">
        <f t="shared" si="33"/>
        <v>Secured</v>
      </c>
      <c r="J1345" s="4">
        <f>IF($I1345="Secured",(E1345*(VLOOKUP(F1345,'Background data'!B$8:D$18,2,FALSE))*(365.25*1*10^-6)),0)</f>
        <v>1.0650689999999999E-2</v>
      </c>
      <c r="K1345" s="4">
        <f>IF($I1345="Secured",(E1345*(VLOOKUP(F1345,'Background data'!B$8:D$18,3,FALSE))*(365.25*1*10^-6)),0)</f>
        <v>0.11834099999999999</v>
      </c>
      <c r="L1345" s="4">
        <f>IF(I1345="Secured",(E1345*(VLOOKUP(F1345,'Background data'!B$8:G$18,4,FALSE))*(365.25*1*10^-6)),0)</f>
        <v>5.3253449999999996E-3</v>
      </c>
      <c r="M1345" s="4">
        <f>IF(I1345="Secured",(E1345*(VLOOKUP(F1345,'Background data'!B$8:H$18,5,FALSE))*(365.25*1*10^-6)),0)</f>
        <v>0.21301379999999995</v>
      </c>
    </row>
    <row r="1346" spans="1:13" x14ac:dyDescent="0.3">
      <c r="A1346" s="2" t="s">
        <v>568</v>
      </c>
      <c r="B1346" s="2" t="s">
        <v>338</v>
      </c>
      <c r="C1346" s="17">
        <v>45462</v>
      </c>
      <c r="D1346" s="2" t="s">
        <v>5</v>
      </c>
      <c r="E1346" s="2">
        <f>VLOOKUP(D1346,'Background data'!B$2:E$5,4,FALSE)</f>
        <v>64.8</v>
      </c>
      <c r="F1346" s="2" t="s">
        <v>18</v>
      </c>
      <c r="G1346" s="10">
        <v>45770</v>
      </c>
      <c r="H1346" s="2" t="s">
        <v>403</v>
      </c>
      <c r="I1346" s="2" t="str">
        <f t="shared" si="33"/>
        <v>Secured</v>
      </c>
      <c r="J1346" s="4">
        <f>IF($I1346="Secured",(E1346*(VLOOKUP(F1346,'Background data'!B$8:D$18,2,FALSE))*(365.25*1*10^-6)),0)</f>
        <v>1.0650689999999999E-2</v>
      </c>
      <c r="K1346" s="4">
        <f>IF($I1346="Secured",(E1346*(VLOOKUP(F1346,'Background data'!B$8:D$18,3,FALSE))*(365.25*1*10^-6)),0)</f>
        <v>0.11834099999999999</v>
      </c>
      <c r="L1346" s="4">
        <f>IF(I1346="Secured",(E1346*(VLOOKUP(F1346,'Background data'!B$8:G$18,4,FALSE))*(365.25*1*10^-6)),0)</f>
        <v>5.3253449999999996E-3</v>
      </c>
      <c r="M1346" s="4">
        <f>IF(I1346="Secured",(E1346*(VLOOKUP(F1346,'Background data'!B$8:H$18,5,FALSE))*(365.25*1*10^-6)),0)</f>
        <v>0.21301379999999995</v>
      </c>
    </row>
    <row r="1347" spans="1:13" x14ac:dyDescent="0.3">
      <c r="A1347" s="2" t="s">
        <v>569</v>
      </c>
      <c r="B1347" s="2" t="s">
        <v>338</v>
      </c>
      <c r="C1347" s="17">
        <v>45463</v>
      </c>
      <c r="D1347" s="2" t="s">
        <v>5</v>
      </c>
      <c r="E1347" s="2">
        <f>VLOOKUP(D1347,'Background data'!B$2:E$5,4,FALSE)</f>
        <v>64.8</v>
      </c>
      <c r="F1347" s="2" t="s">
        <v>18</v>
      </c>
      <c r="G1347" s="10">
        <v>45770</v>
      </c>
      <c r="H1347" s="2" t="s">
        <v>403</v>
      </c>
      <c r="I1347" s="2" t="str">
        <f t="shared" si="33"/>
        <v>Secured</v>
      </c>
      <c r="J1347" s="4">
        <f>IF($I1347="Secured",(E1347*(VLOOKUP(F1347,'Background data'!B$8:D$18,2,FALSE))*(365.25*1*10^-6)),0)</f>
        <v>1.0650689999999999E-2</v>
      </c>
      <c r="K1347" s="4">
        <f>IF($I1347="Secured",(E1347*(VLOOKUP(F1347,'Background data'!B$8:D$18,3,FALSE))*(365.25*1*10^-6)),0)</f>
        <v>0.11834099999999999</v>
      </c>
      <c r="L1347" s="4">
        <f>IF(I1347="Secured",(E1347*(VLOOKUP(F1347,'Background data'!B$8:G$18,4,FALSE))*(365.25*1*10^-6)),0)</f>
        <v>5.3253449999999996E-3</v>
      </c>
      <c r="M1347" s="4">
        <f>IF(I1347="Secured",(E1347*(VLOOKUP(F1347,'Background data'!B$8:H$18,5,FALSE))*(365.25*1*10^-6)),0)</f>
        <v>0.21301379999999995</v>
      </c>
    </row>
    <row r="1348" spans="1:13" x14ac:dyDescent="0.3">
      <c r="A1348" s="2" t="s">
        <v>570</v>
      </c>
      <c r="B1348" s="2" t="s">
        <v>338</v>
      </c>
      <c r="C1348" s="17">
        <v>45460</v>
      </c>
      <c r="D1348" s="2" t="s">
        <v>5</v>
      </c>
      <c r="E1348" s="2">
        <f>VLOOKUP(D1348,'Background data'!B$2:E$5,4,FALSE)</f>
        <v>64.8</v>
      </c>
      <c r="F1348" s="2" t="s">
        <v>18</v>
      </c>
      <c r="G1348" s="10">
        <v>45770</v>
      </c>
      <c r="H1348" s="2" t="s">
        <v>403</v>
      </c>
      <c r="I1348" s="2" t="str">
        <f t="shared" ref="I1348:I1393" si="34">IF(G1348="","Not secured","Secured")</f>
        <v>Secured</v>
      </c>
      <c r="J1348" s="4">
        <f>IF($I1348="Secured",(E1348*(VLOOKUP(F1348,'Background data'!B$8:D$18,2,FALSE))*(365.25*1*10^-6)),0)</f>
        <v>1.0650689999999999E-2</v>
      </c>
      <c r="K1348" s="4">
        <f>IF($I1348="Secured",(E1348*(VLOOKUP(F1348,'Background data'!B$8:D$18,3,FALSE))*(365.25*1*10^-6)),0)</f>
        <v>0.11834099999999999</v>
      </c>
      <c r="L1348" s="4">
        <f>IF(I1348="Secured",(E1348*(VLOOKUP(F1348,'Background data'!B$8:G$18,4,FALSE))*(365.25*1*10^-6)),0)</f>
        <v>5.3253449999999996E-3</v>
      </c>
      <c r="M1348" s="4">
        <f>IF(I1348="Secured",(E1348*(VLOOKUP(F1348,'Background data'!B$8:H$18,5,FALSE))*(365.25*1*10^-6)),0)</f>
        <v>0.21301379999999995</v>
      </c>
    </row>
    <row r="1349" spans="1:13" x14ac:dyDescent="0.3">
      <c r="A1349" s="2" t="s">
        <v>571</v>
      </c>
      <c r="B1349" s="2" t="s">
        <v>338</v>
      </c>
      <c r="C1349" s="17">
        <v>45461</v>
      </c>
      <c r="D1349" s="2" t="s">
        <v>5</v>
      </c>
      <c r="E1349" s="2">
        <f>VLOOKUP(D1349,'Background data'!B$2:E$5,4,FALSE)</f>
        <v>64.8</v>
      </c>
      <c r="F1349" s="2" t="s">
        <v>18</v>
      </c>
      <c r="G1349" s="10">
        <v>45770</v>
      </c>
      <c r="H1349" s="2" t="s">
        <v>403</v>
      </c>
      <c r="I1349" s="2" t="str">
        <f t="shared" si="34"/>
        <v>Secured</v>
      </c>
      <c r="J1349" s="4">
        <f>IF($I1349="Secured",(E1349*(VLOOKUP(F1349,'Background data'!B$8:D$18,2,FALSE))*(365.25*1*10^-6)),0)</f>
        <v>1.0650689999999999E-2</v>
      </c>
      <c r="K1349" s="4">
        <f>IF($I1349="Secured",(E1349*(VLOOKUP(F1349,'Background data'!B$8:D$18,3,FALSE))*(365.25*1*10^-6)),0)</f>
        <v>0.11834099999999999</v>
      </c>
      <c r="L1349" s="4">
        <f>IF(I1349="Secured",(E1349*(VLOOKUP(F1349,'Background data'!B$8:G$18,4,FALSE))*(365.25*1*10^-6)),0)</f>
        <v>5.3253449999999996E-3</v>
      </c>
      <c r="M1349" s="4">
        <f>IF(I1349="Secured",(E1349*(VLOOKUP(F1349,'Background data'!B$8:H$18,5,FALSE))*(365.25*1*10^-6)),0)</f>
        <v>0.21301379999999995</v>
      </c>
    </row>
    <row r="1350" spans="1:13" x14ac:dyDescent="0.3">
      <c r="A1350" s="2" t="s">
        <v>572</v>
      </c>
      <c r="B1350" s="2" t="s">
        <v>338</v>
      </c>
      <c r="C1350" s="17">
        <v>45476</v>
      </c>
      <c r="D1350" s="2" t="s">
        <v>5</v>
      </c>
      <c r="E1350" s="2">
        <f>VLOOKUP(D1350,'Background data'!B$2:E$5,4,FALSE)</f>
        <v>64.8</v>
      </c>
      <c r="F1350" s="2" t="s">
        <v>18</v>
      </c>
      <c r="G1350" s="10">
        <v>45770</v>
      </c>
      <c r="H1350" s="2" t="s">
        <v>403</v>
      </c>
      <c r="I1350" s="2" t="str">
        <f t="shared" si="34"/>
        <v>Secured</v>
      </c>
      <c r="J1350" s="4">
        <f>IF($I1350="Secured",(E1350*(VLOOKUP(F1350,'Background data'!B$8:D$18,2,FALSE))*(365.25*1*10^-6)),0)</f>
        <v>1.0650689999999999E-2</v>
      </c>
      <c r="K1350" s="4">
        <f>IF($I1350="Secured",(E1350*(VLOOKUP(F1350,'Background data'!B$8:D$18,3,FALSE))*(365.25*1*10^-6)),0)</f>
        <v>0.11834099999999999</v>
      </c>
      <c r="L1350" s="4">
        <f>IF(I1350="Secured",(E1350*(VLOOKUP(F1350,'Background data'!B$8:G$18,4,FALSE))*(365.25*1*10^-6)),0)</f>
        <v>5.3253449999999996E-3</v>
      </c>
      <c r="M1350" s="4">
        <f>IF(I1350="Secured",(E1350*(VLOOKUP(F1350,'Background data'!B$8:H$18,5,FALSE))*(365.25*1*10^-6)),0)</f>
        <v>0.21301379999999995</v>
      </c>
    </row>
    <row r="1351" spans="1:13" x14ac:dyDescent="0.3">
      <c r="A1351" s="2" t="s">
        <v>573</v>
      </c>
      <c r="B1351" s="2" t="s">
        <v>338</v>
      </c>
      <c r="C1351" s="17">
        <v>45478</v>
      </c>
      <c r="D1351" s="2" t="s">
        <v>5</v>
      </c>
      <c r="E1351" s="2">
        <f>VLOOKUP(D1351,'Background data'!B$2:E$5,4,FALSE)</f>
        <v>64.8</v>
      </c>
      <c r="F1351" s="2" t="s">
        <v>18</v>
      </c>
      <c r="G1351" s="10">
        <v>45770</v>
      </c>
      <c r="H1351" s="2" t="s">
        <v>403</v>
      </c>
      <c r="I1351" s="2" t="str">
        <f t="shared" si="34"/>
        <v>Secured</v>
      </c>
      <c r="J1351" s="4">
        <f>IF($I1351="Secured",(E1351*(VLOOKUP(F1351,'Background data'!B$8:D$18,2,FALSE))*(365.25*1*10^-6)),0)</f>
        <v>1.0650689999999999E-2</v>
      </c>
      <c r="K1351" s="4">
        <f>IF($I1351="Secured",(E1351*(VLOOKUP(F1351,'Background data'!B$8:D$18,3,FALSE))*(365.25*1*10^-6)),0)</f>
        <v>0.11834099999999999</v>
      </c>
      <c r="L1351" s="4">
        <f>IF(I1351="Secured",(E1351*(VLOOKUP(F1351,'Background data'!B$8:G$18,4,FALSE))*(365.25*1*10^-6)),0)</f>
        <v>5.3253449999999996E-3</v>
      </c>
      <c r="M1351" s="4">
        <f>IF(I1351="Secured",(E1351*(VLOOKUP(F1351,'Background data'!B$8:H$18,5,FALSE))*(365.25*1*10^-6)),0)</f>
        <v>0.21301379999999995</v>
      </c>
    </row>
    <row r="1352" spans="1:13" x14ac:dyDescent="0.3">
      <c r="A1352" s="2" t="s">
        <v>574</v>
      </c>
      <c r="B1352" s="2" t="s">
        <v>338</v>
      </c>
      <c r="C1352" s="17">
        <v>45462</v>
      </c>
      <c r="D1352" s="2" t="s">
        <v>5</v>
      </c>
      <c r="E1352" s="2">
        <f>VLOOKUP(D1352,'Background data'!B$2:E$5,4,FALSE)</f>
        <v>64.8</v>
      </c>
      <c r="F1352" s="2" t="s">
        <v>18</v>
      </c>
      <c r="G1352" s="10">
        <v>45770</v>
      </c>
      <c r="H1352" s="2" t="s">
        <v>403</v>
      </c>
      <c r="I1352" s="2" t="str">
        <f t="shared" si="34"/>
        <v>Secured</v>
      </c>
      <c r="J1352" s="4">
        <f>IF($I1352="Secured",(E1352*(VLOOKUP(F1352,'Background data'!B$8:D$18,2,FALSE))*(365.25*1*10^-6)),0)</f>
        <v>1.0650689999999999E-2</v>
      </c>
      <c r="K1352" s="4">
        <f>IF($I1352="Secured",(E1352*(VLOOKUP(F1352,'Background data'!B$8:D$18,3,FALSE))*(365.25*1*10^-6)),0)</f>
        <v>0.11834099999999999</v>
      </c>
      <c r="L1352" s="4">
        <f>IF(I1352="Secured",(E1352*(VLOOKUP(F1352,'Background data'!B$8:G$18,4,FALSE))*(365.25*1*10^-6)),0)</f>
        <v>5.3253449999999996E-3</v>
      </c>
      <c r="M1352" s="4">
        <f>IF(I1352="Secured",(E1352*(VLOOKUP(F1352,'Background data'!B$8:H$18,5,FALSE))*(365.25*1*10^-6)),0)</f>
        <v>0.21301379999999995</v>
      </c>
    </row>
    <row r="1353" spans="1:13" x14ac:dyDescent="0.3">
      <c r="A1353" s="2" t="s">
        <v>575</v>
      </c>
      <c r="B1353" s="2" t="s">
        <v>338</v>
      </c>
      <c r="C1353" s="17">
        <v>45461</v>
      </c>
      <c r="D1353" s="2" t="s">
        <v>5</v>
      </c>
      <c r="E1353" s="2">
        <f>VLOOKUP(D1353,'Background data'!B$2:E$5,4,FALSE)</f>
        <v>64.8</v>
      </c>
      <c r="F1353" s="2" t="s">
        <v>18</v>
      </c>
      <c r="G1353" s="10">
        <v>45770</v>
      </c>
      <c r="H1353" s="2" t="s">
        <v>403</v>
      </c>
      <c r="I1353" s="2" t="str">
        <f t="shared" si="34"/>
        <v>Secured</v>
      </c>
      <c r="J1353" s="4">
        <f>IF($I1353="Secured",(E1353*(VLOOKUP(F1353,'Background data'!B$8:D$18,2,FALSE))*(365.25*1*10^-6)),0)</f>
        <v>1.0650689999999999E-2</v>
      </c>
      <c r="K1353" s="4">
        <f>IF($I1353="Secured",(E1353*(VLOOKUP(F1353,'Background data'!B$8:D$18,3,FALSE))*(365.25*1*10^-6)),0)</f>
        <v>0.11834099999999999</v>
      </c>
      <c r="L1353" s="4">
        <f>IF(I1353="Secured",(E1353*(VLOOKUP(F1353,'Background data'!B$8:G$18,4,FALSE))*(365.25*1*10^-6)),0)</f>
        <v>5.3253449999999996E-3</v>
      </c>
      <c r="M1353" s="4">
        <f>IF(I1353="Secured",(E1353*(VLOOKUP(F1353,'Background data'!B$8:H$18,5,FALSE))*(365.25*1*10^-6)),0)</f>
        <v>0.21301379999999995</v>
      </c>
    </row>
    <row r="1354" spans="1:13" x14ac:dyDescent="0.3">
      <c r="A1354" s="2" t="s">
        <v>576</v>
      </c>
      <c r="B1354" s="2" t="s">
        <v>338</v>
      </c>
      <c r="C1354" s="17">
        <v>45461</v>
      </c>
      <c r="D1354" s="2" t="s">
        <v>5</v>
      </c>
      <c r="E1354" s="2">
        <f>VLOOKUP(D1354,'Background data'!B$2:E$5,4,FALSE)</f>
        <v>64.8</v>
      </c>
      <c r="F1354" s="2" t="s">
        <v>18</v>
      </c>
      <c r="G1354" s="10">
        <v>45770</v>
      </c>
      <c r="H1354" s="2" t="s">
        <v>403</v>
      </c>
      <c r="I1354" s="2" t="str">
        <f t="shared" si="34"/>
        <v>Secured</v>
      </c>
      <c r="J1354" s="4">
        <f>IF($I1354="Secured",(E1354*(VLOOKUP(F1354,'Background data'!B$8:D$18,2,FALSE))*(365.25*1*10^-6)),0)</f>
        <v>1.0650689999999999E-2</v>
      </c>
      <c r="K1354" s="4">
        <f>IF($I1354="Secured",(E1354*(VLOOKUP(F1354,'Background data'!B$8:D$18,3,FALSE))*(365.25*1*10^-6)),0)</f>
        <v>0.11834099999999999</v>
      </c>
      <c r="L1354" s="4">
        <f>IF(I1354="Secured",(E1354*(VLOOKUP(F1354,'Background data'!B$8:G$18,4,FALSE))*(365.25*1*10^-6)),0)</f>
        <v>5.3253449999999996E-3</v>
      </c>
      <c r="M1354" s="4">
        <f>IF(I1354="Secured",(E1354*(VLOOKUP(F1354,'Background data'!B$8:H$18,5,FALSE))*(365.25*1*10^-6)),0)</f>
        <v>0.21301379999999995</v>
      </c>
    </row>
    <row r="1355" spans="1:13" x14ac:dyDescent="0.3">
      <c r="A1355" s="2" t="s">
        <v>577</v>
      </c>
      <c r="B1355" s="2" t="s">
        <v>339</v>
      </c>
      <c r="C1355" s="17">
        <v>45475</v>
      </c>
      <c r="D1355" s="2" t="s">
        <v>5</v>
      </c>
      <c r="E1355" s="2">
        <f>VLOOKUP(D1355,'Background data'!B$2:E$5,4,FALSE)</f>
        <v>64.8</v>
      </c>
      <c r="F1355" s="2" t="s">
        <v>18</v>
      </c>
      <c r="G1355" s="10">
        <v>45770</v>
      </c>
      <c r="H1355" s="2" t="s">
        <v>403</v>
      </c>
      <c r="I1355" s="2" t="str">
        <f t="shared" si="34"/>
        <v>Secured</v>
      </c>
      <c r="J1355" s="4">
        <f>IF($I1355="Secured",(E1355*(VLOOKUP(F1355,'Background data'!B$8:D$18,2,FALSE))*(365.25*1*10^-6)),0)</f>
        <v>1.0650689999999999E-2</v>
      </c>
      <c r="K1355" s="4">
        <f>IF($I1355="Secured",(E1355*(VLOOKUP(F1355,'Background data'!B$8:D$18,3,FALSE))*(365.25*1*10^-6)),0)</f>
        <v>0.11834099999999999</v>
      </c>
      <c r="L1355" s="4">
        <f>IF(I1355="Secured",(E1355*(VLOOKUP(F1355,'Background data'!B$8:G$18,4,FALSE))*(365.25*1*10^-6)),0)</f>
        <v>5.3253449999999996E-3</v>
      </c>
      <c r="M1355" s="4">
        <f>IF(I1355="Secured",(E1355*(VLOOKUP(F1355,'Background data'!B$8:H$18,5,FALSE))*(365.25*1*10^-6)),0)</f>
        <v>0.21301379999999995</v>
      </c>
    </row>
    <row r="1356" spans="1:13" x14ac:dyDescent="0.3">
      <c r="A1356" s="2" t="s">
        <v>578</v>
      </c>
      <c r="B1356" s="2" t="s">
        <v>340</v>
      </c>
      <c r="C1356" s="17">
        <v>45469</v>
      </c>
      <c r="D1356" s="2" t="s">
        <v>5</v>
      </c>
      <c r="E1356" s="2">
        <f>VLOOKUP(D1356,'Background data'!B$2:E$5,4,FALSE)</f>
        <v>64.8</v>
      </c>
      <c r="F1356" s="2" t="s">
        <v>18</v>
      </c>
      <c r="G1356" s="10">
        <v>45770</v>
      </c>
      <c r="H1356" s="2" t="s">
        <v>403</v>
      </c>
      <c r="I1356" s="2" t="str">
        <f t="shared" si="34"/>
        <v>Secured</v>
      </c>
      <c r="J1356" s="4">
        <f>IF($I1356="Secured",(E1356*(VLOOKUP(F1356,'Background data'!B$8:D$18,2,FALSE))*(365.25*1*10^-6)),0)</f>
        <v>1.0650689999999999E-2</v>
      </c>
      <c r="K1356" s="4">
        <f>IF($I1356="Secured",(E1356*(VLOOKUP(F1356,'Background data'!B$8:D$18,3,FALSE))*(365.25*1*10^-6)),0)</f>
        <v>0.11834099999999999</v>
      </c>
      <c r="L1356" s="4">
        <f>IF(I1356="Secured",(E1356*(VLOOKUP(F1356,'Background data'!B$8:G$18,4,FALSE))*(365.25*1*10^-6)),0)</f>
        <v>5.3253449999999996E-3</v>
      </c>
      <c r="M1356" s="4">
        <f>IF(I1356="Secured",(E1356*(VLOOKUP(F1356,'Background data'!B$8:H$18,5,FALSE))*(365.25*1*10^-6)),0)</f>
        <v>0.21301379999999995</v>
      </c>
    </row>
    <row r="1357" spans="1:13" x14ac:dyDescent="0.3">
      <c r="A1357" s="2" t="s">
        <v>579</v>
      </c>
      <c r="B1357" s="2" t="s">
        <v>340</v>
      </c>
      <c r="C1357" s="17">
        <v>45461</v>
      </c>
      <c r="D1357" s="2" t="s">
        <v>5</v>
      </c>
      <c r="E1357" s="2">
        <f>VLOOKUP(D1357,'Background data'!B$2:E$5,4,FALSE)</f>
        <v>64.8</v>
      </c>
      <c r="F1357" s="2" t="s">
        <v>18</v>
      </c>
      <c r="G1357" s="10">
        <v>45770</v>
      </c>
      <c r="H1357" s="2" t="s">
        <v>403</v>
      </c>
      <c r="I1357" s="2" t="str">
        <f t="shared" si="34"/>
        <v>Secured</v>
      </c>
      <c r="J1357" s="4">
        <f>IF($I1357="Secured",(E1357*(VLOOKUP(F1357,'Background data'!B$8:D$18,2,FALSE))*(365.25*1*10^-6)),0)</f>
        <v>1.0650689999999999E-2</v>
      </c>
      <c r="K1357" s="4">
        <f>IF($I1357="Secured",(E1357*(VLOOKUP(F1357,'Background data'!B$8:D$18,3,FALSE))*(365.25*1*10^-6)),0)</f>
        <v>0.11834099999999999</v>
      </c>
      <c r="L1357" s="4">
        <f>IF(I1357="Secured",(E1357*(VLOOKUP(F1357,'Background data'!B$8:G$18,4,FALSE))*(365.25*1*10^-6)),0)</f>
        <v>5.3253449999999996E-3</v>
      </c>
      <c r="M1357" s="4">
        <f>IF(I1357="Secured",(E1357*(VLOOKUP(F1357,'Background data'!B$8:H$18,5,FALSE))*(365.25*1*10^-6)),0)</f>
        <v>0.21301379999999995</v>
      </c>
    </row>
    <row r="1358" spans="1:13" x14ac:dyDescent="0.3">
      <c r="A1358" s="2" t="s">
        <v>580</v>
      </c>
      <c r="B1358" s="2" t="s">
        <v>341</v>
      </c>
      <c r="C1358" s="17">
        <v>45470</v>
      </c>
      <c r="D1358" s="2" t="s">
        <v>5</v>
      </c>
      <c r="E1358" s="2">
        <f>VLOOKUP(D1358,'Background data'!B$2:E$5,4,FALSE)</f>
        <v>64.8</v>
      </c>
      <c r="F1358" s="2" t="s">
        <v>18</v>
      </c>
      <c r="G1358" s="10">
        <v>45770</v>
      </c>
      <c r="H1358" s="2" t="s">
        <v>403</v>
      </c>
      <c r="I1358" s="2" t="str">
        <f t="shared" si="34"/>
        <v>Secured</v>
      </c>
      <c r="J1358" s="4">
        <f>IF($I1358="Secured",(E1358*(VLOOKUP(F1358,'Background data'!B$8:D$18,2,FALSE))*(365.25*1*10^-6)),0)</f>
        <v>1.0650689999999999E-2</v>
      </c>
      <c r="K1358" s="4">
        <f>IF($I1358="Secured",(E1358*(VLOOKUP(F1358,'Background data'!B$8:D$18,3,FALSE))*(365.25*1*10^-6)),0)</f>
        <v>0.11834099999999999</v>
      </c>
      <c r="L1358" s="4">
        <f>IF(I1358="Secured",(E1358*(VLOOKUP(F1358,'Background data'!B$8:G$18,4,FALSE))*(365.25*1*10^-6)),0)</f>
        <v>5.3253449999999996E-3</v>
      </c>
      <c r="M1358" s="4">
        <f>IF(I1358="Secured",(E1358*(VLOOKUP(F1358,'Background data'!B$8:H$18,5,FALSE))*(365.25*1*10^-6)),0)</f>
        <v>0.21301379999999995</v>
      </c>
    </row>
    <row r="1359" spans="1:13" x14ac:dyDescent="0.3">
      <c r="A1359" s="2" t="s">
        <v>581</v>
      </c>
      <c r="B1359" s="2" t="s">
        <v>341</v>
      </c>
      <c r="C1359" s="17">
        <v>45470</v>
      </c>
      <c r="D1359" s="2" t="s">
        <v>5</v>
      </c>
      <c r="E1359" s="2">
        <f>VLOOKUP(D1359,'Background data'!B$2:E$5,4,FALSE)</f>
        <v>64.8</v>
      </c>
      <c r="F1359" s="2" t="s">
        <v>18</v>
      </c>
      <c r="G1359" s="10">
        <v>45770</v>
      </c>
      <c r="H1359" s="2" t="s">
        <v>403</v>
      </c>
      <c r="I1359" s="2" t="str">
        <f t="shared" si="34"/>
        <v>Secured</v>
      </c>
      <c r="J1359" s="4">
        <f>IF($I1359="Secured",(E1359*(VLOOKUP(F1359,'Background data'!B$8:D$18,2,FALSE))*(365.25*1*10^-6)),0)</f>
        <v>1.0650689999999999E-2</v>
      </c>
      <c r="K1359" s="4">
        <f>IF($I1359="Secured",(E1359*(VLOOKUP(F1359,'Background data'!B$8:D$18,3,FALSE))*(365.25*1*10^-6)),0)</f>
        <v>0.11834099999999999</v>
      </c>
      <c r="L1359" s="4">
        <f>IF(I1359="Secured",(E1359*(VLOOKUP(F1359,'Background data'!B$8:G$18,4,FALSE))*(365.25*1*10^-6)),0)</f>
        <v>5.3253449999999996E-3</v>
      </c>
      <c r="M1359" s="4">
        <f>IF(I1359="Secured",(E1359*(VLOOKUP(F1359,'Background data'!B$8:H$18,5,FALSE))*(365.25*1*10^-6)),0)</f>
        <v>0.21301379999999995</v>
      </c>
    </row>
    <row r="1360" spans="1:13" x14ac:dyDescent="0.3">
      <c r="A1360" s="2" t="s">
        <v>582</v>
      </c>
      <c r="B1360" s="2" t="s">
        <v>341</v>
      </c>
      <c r="C1360" s="17">
        <v>45474</v>
      </c>
      <c r="D1360" s="2" t="s">
        <v>5</v>
      </c>
      <c r="E1360" s="2">
        <f>VLOOKUP(D1360,'Background data'!B$2:E$5,4,FALSE)</f>
        <v>64.8</v>
      </c>
      <c r="F1360" s="2" t="s">
        <v>18</v>
      </c>
      <c r="G1360" s="10">
        <v>45770</v>
      </c>
      <c r="H1360" s="2" t="s">
        <v>403</v>
      </c>
      <c r="I1360" s="2" t="str">
        <f t="shared" si="34"/>
        <v>Secured</v>
      </c>
      <c r="J1360" s="4">
        <f>IF($I1360="Secured",(E1360*(VLOOKUP(F1360,'Background data'!B$8:D$18,2,FALSE))*(365.25*1*10^-6)),0)</f>
        <v>1.0650689999999999E-2</v>
      </c>
      <c r="K1360" s="4">
        <f>IF($I1360="Secured",(E1360*(VLOOKUP(F1360,'Background data'!B$8:D$18,3,FALSE))*(365.25*1*10^-6)),0)</f>
        <v>0.11834099999999999</v>
      </c>
      <c r="L1360" s="4">
        <f>IF(I1360="Secured",(E1360*(VLOOKUP(F1360,'Background data'!B$8:G$18,4,FALSE))*(365.25*1*10^-6)),0)</f>
        <v>5.3253449999999996E-3</v>
      </c>
      <c r="M1360" s="4">
        <f>IF(I1360="Secured",(E1360*(VLOOKUP(F1360,'Background data'!B$8:H$18,5,FALSE))*(365.25*1*10^-6)),0)</f>
        <v>0.21301379999999995</v>
      </c>
    </row>
    <row r="1361" spans="1:13" x14ac:dyDescent="0.3">
      <c r="A1361" s="2" t="s">
        <v>583</v>
      </c>
      <c r="B1361" s="2" t="s">
        <v>341</v>
      </c>
      <c r="C1361" s="17">
        <v>45474</v>
      </c>
      <c r="D1361" s="2" t="s">
        <v>5</v>
      </c>
      <c r="E1361" s="2">
        <f>VLOOKUP(D1361,'Background data'!B$2:E$5,4,FALSE)</f>
        <v>64.8</v>
      </c>
      <c r="F1361" s="2" t="s">
        <v>18</v>
      </c>
      <c r="G1361" s="10">
        <v>45770</v>
      </c>
      <c r="H1361" s="2" t="s">
        <v>403</v>
      </c>
      <c r="I1361" s="2" t="str">
        <f t="shared" si="34"/>
        <v>Secured</v>
      </c>
      <c r="J1361" s="4">
        <f>IF($I1361="Secured",(E1361*(VLOOKUP(F1361,'Background data'!B$8:D$18,2,FALSE))*(365.25*1*10^-6)),0)</f>
        <v>1.0650689999999999E-2</v>
      </c>
      <c r="K1361" s="4">
        <f>IF($I1361="Secured",(E1361*(VLOOKUP(F1361,'Background data'!B$8:D$18,3,FALSE))*(365.25*1*10^-6)),0)</f>
        <v>0.11834099999999999</v>
      </c>
      <c r="L1361" s="4">
        <f>IF(I1361="Secured",(E1361*(VLOOKUP(F1361,'Background data'!B$8:G$18,4,FALSE))*(365.25*1*10^-6)),0)</f>
        <v>5.3253449999999996E-3</v>
      </c>
      <c r="M1361" s="4">
        <f>IF(I1361="Secured",(E1361*(VLOOKUP(F1361,'Background data'!B$8:H$18,5,FALSE))*(365.25*1*10^-6)),0)</f>
        <v>0.21301379999999995</v>
      </c>
    </row>
    <row r="1362" spans="1:13" x14ac:dyDescent="0.3">
      <c r="A1362" s="2" t="s">
        <v>584</v>
      </c>
      <c r="B1362" s="2" t="s">
        <v>342</v>
      </c>
      <c r="C1362" s="17">
        <v>45462</v>
      </c>
      <c r="D1362" s="2" t="s">
        <v>5</v>
      </c>
      <c r="E1362" s="2">
        <f>VLOOKUP(D1362,'Background data'!B$2:E$5,4,FALSE)</f>
        <v>64.8</v>
      </c>
      <c r="F1362" s="2" t="s">
        <v>18</v>
      </c>
      <c r="G1362" s="10">
        <v>45770</v>
      </c>
      <c r="H1362" s="2" t="s">
        <v>403</v>
      </c>
      <c r="I1362" s="2" t="str">
        <f t="shared" si="34"/>
        <v>Secured</v>
      </c>
      <c r="J1362" s="4">
        <f>IF($I1362="Secured",(E1362*(VLOOKUP(F1362,'Background data'!B$8:D$18,2,FALSE))*(365.25*1*10^-6)),0)</f>
        <v>1.0650689999999999E-2</v>
      </c>
      <c r="K1362" s="4">
        <f>IF($I1362="Secured",(E1362*(VLOOKUP(F1362,'Background data'!B$8:D$18,3,FALSE))*(365.25*1*10^-6)),0)</f>
        <v>0.11834099999999999</v>
      </c>
      <c r="L1362" s="4">
        <f>IF(I1362="Secured",(E1362*(VLOOKUP(F1362,'Background data'!B$8:G$18,4,FALSE))*(365.25*1*10^-6)),0)</f>
        <v>5.3253449999999996E-3</v>
      </c>
      <c r="M1362" s="4">
        <f>IF(I1362="Secured",(E1362*(VLOOKUP(F1362,'Background data'!B$8:H$18,5,FALSE))*(365.25*1*10^-6)),0)</f>
        <v>0.21301379999999995</v>
      </c>
    </row>
    <row r="1363" spans="1:13" x14ac:dyDescent="0.3">
      <c r="A1363" s="2" t="s">
        <v>585</v>
      </c>
      <c r="B1363" s="2" t="s">
        <v>342</v>
      </c>
      <c r="C1363" s="17">
        <v>45462</v>
      </c>
      <c r="D1363" s="2" t="s">
        <v>5</v>
      </c>
      <c r="E1363" s="2">
        <f>VLOOKUP(D1363,'Background data'!B$2:E$5,4,FALSE)</f>
        <v>64.8</v>
      </c>
      <c r="F1363" s="2" t="s">
        <v>18</v>
      </c>
      <c r="G1363" s="10">
        <v>45770</v>
      </c>
      <c r="H1363" s="2" t="s">
        <v>403</v>
      </c>
      <c r="I1363" s="2" t="str">
        <f t="shared" si="34"/>
        <v>Secured</v>
      </c>
      <c r="J1363" s="4">
        <f>IF($I1363="Secured",(E1363*(VLOOKUP(F1363,'Background data'!B$8:D$18,2,FALSE))*(365.25*1*10^-6)),0)</f>
        <v>1.0650689999999999E-2</v>
      </c>
      <c r="K1363" s="4">
        <f>IF($I1363="Secured",(E1363*(VLOOKUP(F1363,'Background data'!B$8:D$18,3,FALSE))*(365.25*1*10^-6)),0)</f>
        <v>0.11834099999999999</v>
      </c>
      <c r="L1363" s="4">
        <f>IF(I1363="Secured",(E1363*(VLOOKUP(F1363,'Background data'!B$8:G$18,4,FALSE))*(365.25*1*10^-6)),0)</f>
        <v>5.3253449999999996E-3</v>
      </c>
      <c r="M1363" s="4">
        <f>IF(I1363="Secured",(E1363*(VLOOKUP(F1363,'Background data'!B$8:H$18,5,FALSE))*(365.25*1*10^-6)),0)</f>
        <v>0.21301379999999995</v>
      </c>
    </row>
    <row r="1364" spans="1:13" x14ac:dyDescent="0.3">
      <c r="A1364" s="2" t="s">
        <v>586</v>
      </c>
      <c r="B1364" s="2" t="s">
        <v>343</v>
      </c>
      <c r="C1364" s="17">
        <v>45470</v>
      </c>
      <c r="D1364" s="2" t="s">
        <v>5</v>
      </c>
      <c r="E1364" s="2">
        <f>VLOOKUP(D1364,'Background data'!B$2:E$5,4,FALSE)</f>
        <v>64.8</v>
      </c>
      <c r="F1364" s="2" t="s">
        <v>18</v>
      </c>
      <c r="G1364" s="10">
        <v>45770</v>
      </c>
      <c r="H1364" s="2" t="s">
        <v>403</v>
      </c>
      <c r="I1364" s="2" t="str">
        <f t="shared" si="34"/>
        <v>Secured</v>
      </c>
      <c r="J1364" s="4">
        <f>IF($I1364="Secured",(E1364*(VLOOKUP(F1364,'Background data'!B$8:D$18,2,FALSE))*(365.25*1*10^-6)),0)</f>
        <v>1.0650689999999999E-2</v>
      </c>
      <c r="K1364" s="4">
        <f>IF($I1364="Secured",(E1364*(VLOOKUP(F1364,'Background data'!B$8:D$18,3,FALSE))*(365.25*1*10^-6)),0)</f>
        <v>0.11834099999999999</v>
      </c>
      <c r="L1364" s="4">
        <f>IF(I1364="Secured",(E1364*(VLOOKUP(F1364,'Background data'!B$8:G$18,4,FALSE))*(365.25*1*10^-6)),0)</f>
        <v>5.3253449999999996E-3</v>
      </c>
      <c r="M1364" s="4">
        <f>IF(I1364="Secured",(E1364*(VLOOKUP(F1364,'Background data'!B$8:H$18,5,FALSE))*(365.25*1*10^-6)),0)</f>
        <v>0.21301379999999995</v>
      </c>
    </row>
    <row r="1365" spans="1:13" x14ac:dyDescent="0.3">
      <c r="A1365" s="2" t="s">
        <v>587</v>
      </c>
      <c r="B1365" s="2" t="s">
        <v>343</v>
      </c>
      <c r="C1365" s="17">
        <v>45489</v>
      </c>
      <c r="D1365" s="2" t="s">
        <v>5</v>
      </c>
      <c r="E1365" s="2">
        <f>VLOOKUP(D1365,'Background data'!B$2:E$5,4,FALSE)</f>
        <v>64.8</v>
      </c>
      <c r="F1365" s="2" t="s">
        <v>18</v>
      </c>
      <c r="G1365" s="10">
        <v>45770</v>
      </c>
      <c r="H1365" s="2" t="s">
        <v>403</v>
      </c>
      <c r="I1365" s="2" t="str">
        <f t="shared" si="34"/>
        <v>Secured</v>
      </c>
      <c r="J1365" s="4">
        <f>IF($I1365="Secured",(E1365*(VLOOKUP(F1365,'Background data'!B$8:D$18,2,FALSE))*(365.25*1*10^-6)),0)</f>
        <v>1.0650689999999999E-2</v>
      </c>
      <c r="K1365" s="4">
        <f>IF($I1365="Secured",(E1365*(VLOOKUP(F1365,'Background data'!B$8:D$18,3,FALSE))*(365.25*1*10^-6)),0)</f>
        <v>0.11834099999999999</v>
      </c>
      <c r="L1365" s="4">
        <f>IF(I1365="Secured",(E1365*(VLOOKUP(F1365,'Background data'!B$8:G$18,4,FALSE))*(365.25*1*10^-6)),0)</f>
        <v>5.3253449999999996E-3</v>
      </c>
      <c r="M1365" s="4">
        <f>IF(I1365="Secured",(E1365*(VLOOKUP(F1365,'Background data'!B$8:H$18,5,FALSE))*(365.25*1*10^-6)),0)</f>
        <v>0.21301379999999995</v>
      </c>
    </row>
    <row r="1366" spans="1:13" x14ac:dyDescent="0.3">
      <c r="A1366" s="2" t="s">
        <v>588</v>
      </c>
      <c r="B1366" s="2" t="s">
        <v>343</v>
      </c>
      <c r="C1366" s="17">
        <v>45470</v>
      </c>
      <c r="D1366" s="2" t="s">
        <v>5</v>
      </c>
      <c r="E1366" s="2">
        <f>VLOOKUP(D1366,'Background data'!B$2:E$5,4,FALSE)</f>
        <v>64.8</v>
      </c>
      <c r="F1366" s="2" t="s">
        <v>18</v>
      </c>
      <c r="G1366" s="10">
        <v>45770</v>
      </c>
      <c r="H1366" s="2" t="s">
        <v>403</v>
      </c>
      <c r="I1366" s="2" t="str">
        <f t="shared" si="34"/>
        <v>Secured</v>
      </c>
      <c r="J1366" s="4">
        <f>IF($I1366="Secured",(E1366*(VLOOKUP(F1366,'Background data'!B$8:D$18,2,FALSE))*(365.25*1*10^-6)),0)</f>
        <v>1.0650689999999999E-2</v>
      </c>
      <c r="K1366" s="4">
        <f>IF($I1366="Secured",(E1366*(VLOOKUP(F1366,'Background data'!B$8:D$18,3,FALSE))*(365.25*1*10^-6)),0)</f>
        <v>0.11834099999999999</v>
      </c>
      <c r="L1366" s="4">
        <f>IF(I1366="Secured",(E1366*(VLOOKUP(F1366,'Background data'!B$8:G$18,4,FALSE))*(365.25*1*10^-6)),0)</f>
        <v>5.3253449999999996E-3</v>
      </c>
      <c r="M1366" s="4">
        <f>IF(I1366="Secured",(E1366*(VLOOKUP(F1366,'Background data'!B$8:H$18,5,FALSE))*(365.25*1*10^-6)),0)</f>
        <v>0.21301379999999995</v>
      </c>
    </row>
    <row r="1367" spans="1:13" x14ac:dyDescent="0.3">
      <c r="A1367" s="2" t="s">
        <v>589</v>
      </c>
      <c r="B1367" s="2" t="s">
        <v>344</v>
      </c>
      <c r="C1367" s="17">
        <v>45460</v>
      </c>
      <c r="D1367" s="2" t="s">
        <v>5</v>
      </c>
      <c r="E1367" s="2">
        <f>VLOOKUP(D1367,'Background data'!B$2:E$5,4,FALSE)</f>
        <v>64.8</v>
      </c>
      <c r="F1367" s="2" t="s">
        <v>11</v>
      </c>
      <c r="G1367" s="10">
        <v>45770</v>
      </c>
      <c r="H1367" s="2" t="s">
        <v>393</v>
      </c>
      <c r="I1367" s="2" t="str">
        <f t="shared" si="34"/>
        <v>Secured</v>
      </c>
      <c r="J1367" s="4">
        <f>IF($I1367="Secured",(E1367*(VLOOKUP(F1367,'Background data'!B$8:D$18,2,FALSE))*(365.25*1*10^-6)),0)</f>
        <v>1.0650689999999999E-2</v>
      </c>
      <c r="K1367" s="4">
        <f>IF($I1367="Secured",(E1367*(VLOOKUP(F1367,'Background data'!B$8:D$18,3,FALSE))*(365.25*1*10^-6)),0)</f>
        <v>0.11834099999999999</v>
      </c>
      <c r="L1367" s="4">
        <f>IF(I1367="Secured",(E1367*(VLOOKUP(F1367,'Background data'!B$8:G$18,4,FALSE))*(365.25*1*10^-6)),0)</f>
        <v>5.3253449999999996E-3</v>
      </c>
      <c r="M1367" s="4">
        <f>IF(I1367="Secured",(E1367*(VLOOKUP(F1367,'Background data'!B$8:H$18,5,FALSE))*(365.25*1*10^-6)),0)</f>
        <v>0.21301379999999995</v>
      </c>
    </row>
    <row r="1368" spans="1:13" x14ac:dyDescent="0.3">
      <c r="A1368" s="2" t="s">
        <v>590</v>
      </c>
      <c r="B1368" s="2" t="s">
        <v>344</v>
      </c>
      <c r="C1368" s="17">
        <v>45506</v>
      </c>
      <c r="D1368" s="2" t="s">
        <v>5</v>
      </c>
      <c r="E1368" s="2">
        <f>VLOOKUP(D1368,'Background data'!B$2:E$5,4,FALSE)</f>
        <v>64.8</v>
      </c>
      <c r="F1368" s="2" t="s">
        <v>11</v>
      </c>
      <c r="G1368" s="10">
        <v>45770</v>
      </c>
      <c r="H1368" s="2" t="s">
        <v>393</v>
      </c>
      <c r="I1368" s="2" t="str">
        <f t="shared" si="34"/>
        <v>Secured</v>
      </c>
      <c r="J1368" s="4">
        <f>IF($I1368="Secured",(E1368*(VLOOKUP(F1368,'Background data'!B$8:D$18,2,FALSE))*(365.25*1*10^-6)),0)</f>
        <v>1.0650689999999999E-2</v>
      </c>
      <c r="K1368" s="4">
        <f>IF($I1368="Secured",(E1368*(VLOOKUP(F1368,'Background data'!B$8:D$18,3,FALSE))*(365.25*1*10^-6)),0)</f>
        <v>0.11834099999999999</v>
      </c>
      <c r="L1368" s="4">
        <f>IF(I1368="Secured",(E1368*(VLOOKUP(F1368,'Background data'!B$8:G$18,4,FALSE))*(365.25*1*10^-6)),0)</f>
        <v>5.3253449999999996E-3</v>
      </c>
      <c r="M1368" s="4">
        <f>IF(I1368="Secured",(E1368*(VLOOKUP(F1368,'Background data'!B$8:H$18,5,FALSE))*(365.25*1*10^-6)),0)</f>
        <v>0.21301379999999995</v>
      </c>
    </row>
    <row r="1369" spans="1:13" x14ac:dyDescent="0.3">
      <c r="A1369" s="2" t="s">
        <v>591</v>
      </c>
      <c r="B1369" s="2" t="s">
        <v>344</v>
      </c>
      <c r="C1369" s="17">
        <v>45475</v>
      </c>
      <c r="D1369" s="2" t="s">
        <v>5</v>
      </c>
      <c r="E1369" s="2">
        <f>VLOOKUP(D1369,'Background data'!B$2:E$5,4,FALSE)</f>
        <v>64.8</v>
      </c>
      <c r="F1369" s="2" t="s">
        <v>11</v>
      </c>
      <c r="G1369" s="10">
        <v>45770</v>
      </c>
      <c r="H1369" s="2" t="s">
        <v>393</v>
      </c>
      <c r="I1369" s="2" t="str">
        <f t="shared" si="34"/>
        <v>Secured</v>
      </c>
      <c r="J1369" s="4">
        <f>IF($I1369="Secured",(E1369*(VLOOKUP(F1369,'Background data'!B$8:D$18,2,FALSE))*(365.25*1*10^-6)),0)</f>
        <v>1.0650689999999999E-2</v>
      </c>
      <c r="K1369" s="4">
        <f>IF($I1369="Secured",(E1369*(VLOOKUP(F1369,'Background data'!B$8:D$18,3,FALSE))*(365.25*1*10^-6)),0)</f>
        <v>0.11834099999999999</v>
      </c>
      <c r="L1369" s="4">
        <f>IF(I1369="Secured",(E1369*(VLOOKUP(F1369,'Background data'!B$8:G$18,4,FALSE))*(365.25*1*10^-6)),0)</f>
        <v>5.3253449999999996E-3</v>
      </c>
      <c r="M1369" s="4">
        <f>IF(I1369="Secured",(E1369*(VLOOKUP(F1369,'Background data'!B$8:H$18,5,FALSE))*(365.25*1*10^-6)),0)</f>
        <v>0.21301379999999995</v>
      </c>
    </row>
    <row r="1370" spans="1:13" x14ac:dyDescent="0.3">
      <c r="A1370" s="2" t="s">
        <v>592</v>
      </c>
      <c r="B1370" s="2" t="s">
        <v>344</v>
      </c>
      <c r="C1370" s="17">
        <v>45464</v>
      </c>
      <c r="D1370" s="2" t="s">
        <v>5</v>
      </c>
      <c r="E1370" s="2">
        <f>VLOOKUP(D1370,'Background data'!B$2:E$5,4,FALSE)</f>
        <v>64.8</v>
      </c>
      <c r="F1370" s="2" t="s">
        <v>11</v>
      </c>
      <c r="G1370" s="10">
        <v>45770</v>
      </c>
      <c r="H1370" s="2" t="s">
        <v>393</v>
      </c>
      <c r="I1370" s="2" t="str">
        <f t="shared" si="34"/>
        <v>Secured</v>
      </c>
      <c r="J1370" s="4">
        <f>IF($I1370="Secured",(E1370*(VLOOKUP(F1370,'Background data'!B$8:D$18,2,FALSE))*(365.25*1*10^-6)),0)</f>
        <v>1.0650689999999999E-2</v>
      </c>
      <c r="K1370" s="4">
        <f>IF($I1370="Secured",(E1370*(VLOOKUP(F1370,'Background data'!B$8:D$18,3,FALSE))*(365.25*1*10^-6)),0)</f>
        <v>0.11834099999999999</v>
      </c>
      <c r="L1370" s="4">
        <f>IF(I1370="Secured",(E1370*(VLOOKUP(F1370,'Background data'!B$8:G$18,4,FALSE))*(365.25*1*10^-6)),0)</f>
        <v>5.3253449999999996E-3</v>
      </c>
      <c r="M1370" s="4">
        <f>IF(I1370="Secured",(E1370*(VLOOKUP(F1370,'Background data'!B$8:H$18,5,FALSE))*(365.25*1*10^-6)),0)</f>
        <v>0.21301379999999995</v>
      </c>
    </row>
    <row r="1371" spans="1:13" x14ac:dyDescent="0.3">
      <c r="A1371" s="2" t="s">
        <v>593</v>
      </c>
      <c r="B1371" s="2" t="s">
        <v>344</v>
      </c>
      <c r="C1371" s="17">
        <v>45475</v>
      </c>
      <c r="D1371" s="2" t="s">
        <v>5</v>
      </c>
      <c r="E1371" s="2">
        <f>VLOOKUP(D1371,'Background data'!B$2:E$5,4,FALSE)</f>
        <v>64.8</v>
      </c>
      <c r="F1371" s="2" t="s">
        <v>11</v>
      </c>
      <c r="G1371" s="10">
        <v>45770</v>
      </c>
      <c r="H1371" s="2" t="s">
        <v>393</v>
      </c>
      <c r="I1371" s="2" t="str">
        <f t="shared" si="34"/>
        <v>Secured</v>
      </c>
      <c r="J1371" s="4">
        <f>IF($I1371="Secured",(E1371*(VLOOKUP(F1371,'Background data'!B$8:D$18,2,FALSE))*(365.25*1*10^-6)),0)</f>
        <v>1.0650689999999999E-2</v>
      </c>
      <c r="K1371" s="4">
        <f>IF($I1371="Secured",(E1371*(VLOOKUP(F1371,'Background data'!B$8:D$18,3,FALSE))*(365.25*1*10^-6)),0)</f>
        <v>0.11834099999999999</v>
      </c>
      <c r="L1371" s="4">
        <f>IF(I1371="Secured",(E1371*(VLOOKUP(F1371,'Background data'!B$8:G$18,4,FALSE))*(365.25*1*10^-6)),0)</f>
        <v>5.3253449999999996E-3</v>
      </c>
      <c r="M1371" s="4">
        <f>IF(I1371="Secured",(E1371*(VLOOKUP(F1371,'Background data'!B$8:H$18,5,FALSE))*(365.25*1*10^-6)),0)</f>
        <v>0.21301379999999995</v>
      </c>
    </row>
    <row r="1372" spans="1:13" x14ac:dyDescent="0.3">
      <c r="A1372" s="2" t="s">
        <v>594</v>
      </c>
      <c r="B1372" s="2" t="s">
        <v>344</v>
      </c>
      <c r="C1372" s="17">
        <v>45467</v>
      </c>
      <c r="D1372" s="2" t="s">
        <v>5</v>
      </c>
      <c r="E1372" s="2">
        <f>VLOOKUP(D1372,'Background data'!B$2:E$5,4,FALSE)</f>
        <v>64.8</v>
      </c>
      <c r="F1372" s="2" t="s">
        <v>11</v>
      </c>
      <c r="G1372" s="10">
        <v>45770</v>
      </c>
      <c r="H1372" s="2" t="s">
        <v>393</v>
      </c>
      <c r="I1372" s="2" t="str">
        <f t="shared" si="34"/>
        <v>Secured</v>
      </c>
      <c r="J1372" s="4">
        <f>IF($I1372="Secured",(E1372*(VLOOKUP(F1372,'Background data'!B$8:D$18,2,FALSE))*(365.25*1*10^-6)),0)</f>
        <v>1.0650689999999999E-2</v>
      </c>
      <c r="K1372" s="4">
        <f>IF($I1372="Secured",(E1372*(VLOOKUP(F1372,'Background data'!B$8:D$18,3,FALSE))*(365.25*1*10^-6)),0)</f>
        <v>0.11834099999999999</v>
      </c>
      <c r="L1372" s="4">
        <f>IF(I1372="Secured",(E1372*(VLOOKUP(F1372,'Background data'!B$8:G$18,4,FALSE))*(365.25*1*10^-6)),0)</f>
        <v>5.3253449999999996E-3</v>
      </c>
      <c r="M1372" s="4">
        <f>IF(I1372="Secured",(E1372*(VLOOKUP(F1372,'Background data'!B$8:H$18,5,FALSE))*(365.25*1*10^-6)),0)</f>
        <v>0.21301379999999995</v>
      </c>
    </row>
    <row r="1373" spans="1:13" x14ac:dyDescent="0.3">
      <c r="A1373" s="2" t="s">
        <v>595</v>
      </c>
      <c r="B1373" s="2" t="s">
        <v>344</v>
      </c>
      <c r="C1373" s="17">
        <v>45470</v>
      </c>
      <c r="D1373" s="2" t="s">
        <v>5</v>
      </c>
      <c r="E1373" s="2">
        <f>VLOOKUP(D1373,'Background data'!B$2:E$5,4,FALSE)</f>
        <v>64.8</v>
      </c>
      <c r="F1373" s="2" t="s">
        <v>11</v>
      </c>
      <c r="G1373" s="10">
        <v>45770</v>
      </c>
      <c r="H1373" s="2" t="s">
        <v>393</v>
      </c>
      <c r="I1373" s="2" t="str">
        <f t="shared" si="34"/>
        <v>Secured</v>
      </c>
      <c r="J1373" s="4">
        <f>IF($I1373="Secured",(E1373*(VLOOKUP(F1373,'Background data'!B$8:D$18,2,FALSE))*(365.25*1*10^-6)),0)</f>
        <v>1.0650689999999999E-2</v>
      </c>
      <c r="K1373" s="4">
        <f>IF($I1373="Secured",(E1373*(VLOOKUP(F1373,'Background data'!B$8:D$18,3,FALSE))*(365.25*1*10^-6)),0)</f>
        <v>0.11834099999999999</v>
      </c>
      <c r="L1373" s="4">
        <f>IF(I1373="Secured",(E1373*(VLOOKUP(F1373,'Background data'!B$8:G$18,4,FALSE))*(365.25*1*10^-6)),0)</f>
        <v>5.3253449999999996E-3</v>
      </c>
      <c r="M1373" s="4">
        <f>IF(I1373="Secured",(E1373*(VLOOKUP(F1373,'Background data'!B$8:H$18,5,FALSE))*(365.25*1*10^-6)),0)</f>
        <v>0.21301379999999995</v>
      </c>
    </row>
    <row r="1374" spans="1:13" x14ac:dyDescent="0.3">
      <c r="A1374" s="2" t="s">
        <v>567</v>
      </c>
      <c r="B1374" s="2" t="s">
        <v>344</v>
      </c>
      <c r="C1374" s="17">
        <v>45475</v>
      </c>
      <c r="D1374" s="2" t="s">
        <v>5</v>
      </c>
      <c r="E1374" s="2">
        <f>VLOOKUP(D1374,'Background data'!B$2:E$5,4,FALSE)</f>
        <v>64.8</v>
      </c>
      <c r="F1374" s="2" t="s">
        <v>11</v>
      </c>
      <c r="G1374" s="10">
        <v>45770</v>
      </c>
      <c r="H1374" s="2" t="s">
        <v>393</v>
      </c>
      <c r="I1374" s="2" t="str">
        <f t="shared" si="34"/>
        <v>Secured</v>
      </c>
      <c r="J1374" s="4">
        <f>IF($I1374="Secured",(E1374*(VLOOKUP(F1374,'Background data'!B$8:D$18,2,FALSE))*(365.25*1*10^-6)),0)</f>
        <v>1.0650689999999999E-2</v>
      </c>
      <c r="K1374" s="4">
        <f>IF($I1374="Secured",(E1374*(VLOOKUP(F1374,'Background data'!B$8:D$18,3,FALSE))*(365.25*1*10^-6)),0)</f>
        <v>0.11834099999999999</v>
      </c>
      <c r="L1374" s="4">
        <f>IF(I1374="Secured",(E1374*(VLOOKUP(F1374,'Background data'!B$8:G$18,4,FALSE))*(365.25*1*10^-6)),0)</f>
        <v>5.3253449999999996E-3</v>
      </c>
      <c r="M1374" s="4">
        <f>IF(I1374="Secured",(E1374*(VLOOKUP(F1374,'Background data'!B$8:H$18,5,FALSE))*(365.25*1*10^-6)),0)</f>
        <v>0.21301379999999995</v>
      </c>
    </row>
    <row r="1375" spans="1:13" x14ac:dyDescent="0.3">
      <c r="A1375" s="2" t="s">
        <v>566</v>
      </c>
      <c r="B1375" s="2" t="s">
        <v>344</v>
      </c>
      <c r="C1375" s="17">
        <v>45470</v>
      </c>
      <c r="D1375" s="2" t="s">
        <v>5</v>
      </c>
      <c r="E1375" s="2">
        <f>VLOOKUP(D1375,'Background data'!B$2:E$5,4,FALSE)</f>
        <v>64.8</v>
      </c>
      <c r="F1375" s="2" t="s">
        <v>11</v>
      </c>
      <c r="G1375" s="10">
        <v>45770</v>
      </c>
      <c r="H1375" s="2" t="s">
        <v>393</v>
      </c>
      <c r="I1375" s="2" t="str">
        <f t="shared" si="34"/>
        <v>Secured</v>
      </c>
      <c r="J1375" s="4">
        <f>IF($I1375="Secured",(E1375*(VLOOKUP(F1375,'Background data'!B$8:D$18,2,FALSE))*(365.25*1*10^-6)),0)</f>
        <v>1.0650689999999999E-2</v>
      </c>
      <c r="K1375" s="4">
        <f>IF($I1375="Secured",(E1375*(VLOOKUP(F1375,'Background data'!B$8:D$18,3,FALSE))*(365.25*1*10^-6)),0)</f>
        <v>0.11834099999999999</v>
      </c>
      <c r="L1375" s="4">
        <f>IF(I1375="Secured",(E1375*(VLOOKUP(F1375,'Background data'!B$8:G$18,4,FALSE))*(365.25*1*10^-6)),0)</f>
        <v>5.3253449999999996E-3</v>
      </c>
      <c r="M1375" s="4">
        <f>IF(I1375="Secured",(E1375*(VLOOKUP(F1375,'Background data'!B$8:H$18,5,FALSE))*(365.25*1*10^-6)),0)</f>
        <v>0.21301379999999995</v>
      </c>
    </row>
    <row r="1376" spans="1:13" x14ac:dyDescent="0.3">
      <c r="A1376" s="2" t="s">
        <v>535</v>
      </c>
      <c r="B1376" s="2" t="s">
        <v>345</v>
      </c>
      <c r="C1376" s="17">
        <v>45491</v>
      </c>
      <c r="D1376" s="2" t="s">
        <v>5</v>
      </c>
      <c r="E1376" s="2">
        <f>VLOOKUP(D1376,'Background data'!B$2:E$5,4,FALSE)</f>
        <v>64.8</v>
      </c>
      <c r="F1376" s="2" t="s">
        <v>11</v>
      </c>
      <c r="G1376" s="10">
        <v>45770</v>
      </c>
      <c r="H1376" s="2" t="s">
        <v>393</v>
      </c>
      <c r="I1376" s="2" t="str">
        <f t="shared" si="34"/>
        <v>Secured</v>
      </c>
      <c r="J1376" s="4">
        <f>IF($I1376="Secured",(E1376*(VLOOKUP(F1376,'Background data'!B$8:D$18,2,FALSE))*(365.25*1*10^-6)),0)</f>
        <v>1.0650689999999999E-2</v>
      </c>
      <c r="K1376" s="4">
        <f>IF($I1376="Secured",(E1376*(VLOOKUP(F1376,'Background data'!B$8:D$18,3,FALSE))*(365.25*1*10^-6)),0)</f>
        <v>0.11834099999999999</v>
      </c>
      <c r="L1376" s="4">
        <f>IF(I1376="Secured",(E1376*(VLOOKUP(F1376,'Background data'!B$8:G$18,4,FALSE))*(365.25*1*10^-6)),0)</f>
        <v>5.3253449999999996E-3</v>
      </c>
      <c r="M1376" s="4">
        <f>IF(I1376="Secured",(E1376*(VLOOKUP(F1376,'Background data'!B$8:H$18,5,FALSE))*(365.25*1*10^-6)),0)</f>
        <v>0.21301379999999995</v>
      </c>
    </row>
    <row r="1377" spans="1:13" x14ac:dyDescent="0.3">
      <c r="A1377" s="2" t="s">
        <v>536</v>
      </c>
      <c r="B1377" s="2" t="s">
        <v>346</v>
      </c>
      <c r="C1377" s="17">
        <v>45477</v>
      </c>
      <c r="D1377" s="2" t="s">
        <v>5</v>
      </c>
      <c r="E1377" s="2">
        <f>VLOOKUP(D1377,'Background data'!B$2:E$5,4,FALSE)</f>
        <v>64.8</v>
      </c>
      <c r="F1377" s="2" t="s">
        <v>11</v>
      </c>
      <c r="G1377" s="10">
        <v>45770</v>
      </c>
      <c r="H1377" s="2" t="s">
        <v>393</v>
      </c>
      <c r="I1377" s="2" t="str">
        <f t="shared" si="34"/>
        <v>Secured</v>
      </c>
      <c r="J1377" s="4">
        <f>IF($I1377="Secured",(E1377*(VLOOKUP(F1377,'Background data'!B$8:D$18,2,FALSE))*(365.25*1*10^-6)),0)</f>
        <v>1.0650689999999999E-2</v>
      </c>
      <c r="K1377" s="4">
        <f>IF($I1377="Secured",(E1377*(VLOOKUP(F1377,'Background data'!B$8:D$18,3,FALSE))*(365.25*1*10^-6)),0)</f>
        <v>0.11834099999999999</v>
      </c>
      <c r="L1377" s="4">
        <f>IF(I1377="Secured",(E1377*(VLOOKUP(F1377,'Background data'!B$8:G$18,4,FALSE))*(365.25*1*10^-6)),0)</f>
        <v>5.3253449999999996E-3</v>
      </c>
      <c r="M1377" s="4">
        <f>IF(I1377="Secured",(E1377*(VLOOKUP(F1377,'Background data'!B$8:H$18,5,FALSE))*(365.25*1*10^-6)),0)</f>
        <v>0.21301379999999995</v>
      </c>
    </row>
    <row r="1378" spans="1:13" x14ac:dyDescent="0.3">
      <c r="A1378" s="2" t="s">
        <v>537</v>
      </c>
      <c r="B1378" s="2" t="s">
        <v>347</v>
      </c>
      <c r="C1378" s="17">
        <v>45481</v>
      </c>
      <c r="D1378" s="2" t="s">
        <v>5</v>
      </c>
      <c r="E1378" s="2">
        <f>VLOOKUP(D1378,'Background data'!B$2:E$5,4,FALSE)</f>
        <v>64.8</v>
      </c>
      <c r="F1378" s="2" t="s">
        <v>11</v>
      </c>
      <c r="G1378" s="10">
        <v>45770</v>
      </c>
      <c r="H1378" s="2" t="s">
        <v>393</v>
      </c>
      <c r="I1378" s="2" t="str">
        <f t="shared" si="34"/>
        <v>Secured</v>
      </c>
      <c r="J1378" s="4">
        <f>IF($I1378="Secured",(E1378*(VLOOKUP(F1378,'Background data'!B$8:D$18,2,FALSE))*(365.25*1*10^-6)),0)</f>
        <v>1.0650689999999999E-2</v>
      </c>
      <c r="K1378" s="4">
        <f>IF($I1378="Secured",(E1378*(VLOOKUP(F1378,'Background data'!B$8:D$18,3,FALSE))*(365.25*1*10^-6)),0)</f>
        <v>0.11834099999999999</v>
      </c>
      <c r="L1378" s="4">
        <f>IF(I1378="Secured",(E1378*(VLOOKUP(F1378,'Background data'!B$8:G$18,4,FALSE))*(365.25*1*10^-6)),0)</f>
        <v>5.3253449999999996E-3</v>
      </c>
      <c r="M1378" s="4">
        <f>IF(I1378="Secured",(E1378*(VLOOKUP(F1378,'Background data'!B$8:H$18,5,FALSE))*(365.25*1*10^-6)),0)</f>
        <v>0.21301379999999995</v>
      </c>
    </row>
    <row r="1379" spans="1:13" x14ac:dyDescent="0.3">
      <c r="A1379" s="2" t="s">
        <v>538</v>
      </c>
      <c r="B1379" s="2" t="s">
        <v>347</v>
      </c>
      <c r="C1379" s="17">
        <v>45490</v>
      </c>
      <c r="D1379" s="2" t="s">
        <v>5</v>
      </c>
      <c r="E1379" s="2">
        <f>VLOOKUP(D1379,'Background data'!B$2:E$5,4,FALSE)</f>
        <v>64.8</v>
      </c>
      <c r="F1379" s="2" t="s">
        <v>11</v>
      </c>
      <c r="G1379" s="10">
        <v>45770</v>
      </c>
      <c r="H1379" s="2" t="s">
        <v>393</v>
      </c>
      <c r="I1379" s="2" t="str">
        <f t="shared" si="34"/>
        <v>Secured</v>
      </c>
      <c r="J1379" s="4">
        <f>IF($I1379="Secured",(E1379*(VLOOKUP(F1379,'Background data'!B$8:D$18,2,FALSE))*(365.25*1*10^-6)),0)</f>
        <v>1.0650689999999999E-2</v>
      </c>
      <c r="K1379" s="4">
        <f>IF($I1379="Secured",(E1379*(VLOOKUP(F1379,'Background data'!B$8:D$18,3,FALSE))*(365.25*1*10^-6)),0)</f>
        <v>0.11834099999999999</v>
      </c>
      <c r="L1379" s="4">
        <f>IF(I1379="Secured",(E1379*(VLOOKUP(F1379,'Background data'!B$8:G$18,4,FALSE))*(365.25*1*10^-6)),0)</f>
        <v>5.3253449999999996E-3</v>
      </c>
      <c r="M1379" s="4">
        <f>IF(I1379="Secured",(E1379*(VLOOKUP(F1379,'Background data'!B$8:H$18,5,FALSE))*(365.25*1*10^-6)),0)</f>
        <v>0.21301379999999995</v>
      </c>
    </row>
    <row r="1380" spans="1:13" x14ac:dyDescent="0.3">
      <c r="A1380" s="2" t="s">
        <v>539</v>
      </c>
      <c r="B1380" s="2" t="s">
        <v>348</v>
      </c>
      <c r="C1380" s="17">
        <v>45474</v>
      </c>
      <c r="D1380" s="2" t="s">
        <v>5</v>
      </c>
      <c r="E1380" s="2">
        <f>VLOOKUP(D1380,'Background data'!B$2:E$5,4,FALSE)</f>
        <v>64.8</v>
      </c>
      <c r="F1380" s="2" t="s">
        <v>11</v>
      </c>
      <c r="G1380" s="10">
        <v>45770</v>
      </c>
      <c r="H1380" s="2" t="s">
        <v>393</v>
      </c>
      <c r="I1380" s="2" t="str">
        <f t="shared" si="34"/>
        <v>Secured</v>
      </c>
      <c r="J1380" s="4">
        <f>IF($I1380="Secured",(E1380*(VLOOKUP(F1380,'Background data'!B$8:D$18,2,FALSE))*(365.25*1*10^-6)),0)</f>
        <v>1.0650689999999999E-2</v>
      </c>
      <c r="K1380" s="4">
        <f>IF($I1380="Secured",(E1380*(VLOOKUP(F1380,'Background data'!B$8:D$18,3,FALSE))*(365.25*1*10^-6)),0)</f>
        <v>0.11834099999999999</v>
      </c>
      <c r="L1380" s="4">
        <f>IF(I1380="Secured",(E1380*(VLOOKUP(F1380,'Background data'!B$8:G$18,4,FALSE))*(365.25*1*10^-6)),0)</f>
        <v>5.3253449999999996E-3</v>
      </c>
      <c r="M1380" s="4">
        <f>IF(I1380="Secured",(E1380*(VLOOKUP(F1380,'Background data'!B$8:H$18,5,FALSE))*(365.25*1*10^-6)),0)</f>
        <v>0.21301379999999995</v>
      </c>
    </row>
    <row r="1381" spans="1:13" x14ac:dyDescent="0.3">
      <c r="A1381" s="2" t="s">
        <v>540</v>
      </c>
      <c r="B1381" s="2" t="s">
        <v>349</v>
      </c>
      <c r="C1381" s="17">
        <v>45506</v>
      </c>
      <c r="D1381" s="2" t="s">
        <v>5</v>
      </c>
      <c r="E1381" s="2">
        <f>VLOOKUP(D1381,'Background data'!B$2:E$5,4,FALSE)</f>
        <v>64.8</v>
      </c>
      <c r="F1381" s="2" t="s">
        <v>11</v>
      </c>
      <c r="G1381" s="10">
        <v>45770</v>
      </c>
      <c r="H1381" s="2" t="s">
        <v>393</v>
      </c>
      <c r="I1381" s="2" t="str">
        <f t="shared" si="34"/>
        <v>Secured</v>
      </c>
      <c r="J1381" s="4">
        <f>IF($I1381="Secured",(E1381*(VLOOKUP(F1381,'Background data'!B$8:D$18,2,FALSE))*(365.25*1*10^-6)),0)</f>
        <v>1.0650689999999999E-2</v>
      </c>
      <c r="K1381" s="4">
        <f>IF($I1381="Secured",(E1381*(VLOOKUP(F1381,'Background data'!B$8:D$18,3,FALSE))*(365.25*1*10^-6)),0)</f>
        <v>0.11834099999999999</v>
      </c>
      <c r="L1381" s="4">
        <f>IF(I1381="Secured",(E1381*(VLOOKUP(F1381,'Background data'!B$8:G$18,4,FALSE))*(365.25*1*10^-6)),0)</f>
        <v>5.3253449999999996E-3</v>
      </c>
      <c r="M1381" s="4">
        <f>IF(I1381="Secured",(E1381*(VLOOKUP(F1381,'Background data'!B$8:H$18,5,FALSE))*(365.25*1*10^-6)),0)</f>
        <v>0.21301379999999995</v>
      </c>
    </row>
    <row r="1382" spans="1:13" x14ac:dyDescent="0.3">
      <c r="A1382" s="2" t="s">
        <v>541</v>
      </c>
      <c r="B1382" s="2" t="s">
        <v>349</v>
      </c>
      <c r="C1382" s="17">
        <v>45457</v>
      </c>
      <c r="D1382" s="2" t="s">
        <v>5</v>
      </c>
      <c r="E1382" s="2">
        <f>VLOOKUP(D1382,'Background data'!B$2:E$5,4,FALSE)</f>
        <v>64.8</v>
      </c>
      <c r="F1382" s="2" t="s">
        <v>11</v>
      </c>
      <c r="G1382" s="10">
        <v>45770</v>
      </c>
      <c r="H1382" s="2" t="s">
        <v>393</v>
      </c>
      <c r="I1382" s="2" t="str">
        <f t="shared" si="34"/>
        <v>Secured</v>
      </c>
      <c r="J1382" s="4">
        <f>IF($I1382="Secured",(E1382*(VLOOKUP(F1382,'Background data'!B$8:D$18,2,FALSE))*(365.25*1*10^-6)),0)</f>
        <v>1.0650689999999999E-2</v>
      </c>
      <c r="K1382" s="4">
        <f>IF($I1382="Secured",(E1382*(VLOOKUP(F1382,'Background data'!B$8:D$18,3,FALSE))*(365.25*1*10^-6)),0)</f>
        <v>0.11834099999999999</v>
      </c>
      <c r="L1382" s="4">
        <f>IF(I1382="Secured",(E1382*(VLOOKUP(F1382,'Background data'!B$8:G$18,4,FALSE))*(365.25*1*10^-6)),0)</f>
        <v>5.3253449999999996E-3</v>
      </c>
      <c r="M1382" s="4">
        <f>IF(I1382="Secured",(E1382*(VLOOKUP(F1382,'Background data'!B$8:H$18,5,FALSE))*(365.25*1*10^-6)),0)</f>
        <v>0.21301379999999995</v>
      </c>
    </row>
    <row r="1383" spans="1:13" x14ac:dyDescent="0.3">
      <c r="A1383" s="2" t="s">
        <v>542</v>
      </c>
      <c r="B1383" s="2" t="s">
        <v>350</v>
      </c>
      <c r="C1383" s="17">
        <v>45464</v>
      </c>
      <c r="D1383" s="2" t="s">
        <v>5</v>
      </c>
      <c r="E1383" s="2">
        <f>VLOOKUP(D1383,'Background data'!B$2:E$5,4,FALSE)</f>
        <v>64.8</v>
      </c>
      <c r="F1383" s="2" t="s">
        <v>11</v>
      </c>
      <c r="G1383" s="10">
        <v>45770</v>
      </c>
      <c r="H1383" s="2" t="s">
        <v>393</v>
      </c>
      <c r="I1383" s="2" t="str">
        <f t="shared" si="34"/>
        <v>Secured</v>
      </c>
      <c r="J1383" s="4">
        <f>IF($I1383="Secured",(E1383*(VLOOKUP(F1383,'Background data'!B$8:D$18,2,FALSE))*(365.25*1*10^-6)),0)</f>
        <v>1.0650689999999999E-2</v>
      </c>
      <c r="K1383" s="4">
        <f>IF($I1383="Secured",(E1383*(VLOOKUP(F1383,'Background data'!B$8:D$18,3,FALSE))*(365.25*1*10^-6)),0)</f>
        <v>0.11834099999999999</v>
      </c>
      <c r="L1383" s="4">
        <f>IF(I1383="Secured",(E1383*(VLOOKUP(F1383,'Background data'!B$8:G$18,4,FALSE))*(365.25*1*10^-6)),0)</f>
        <v>5.3253449999999996E-3</v>
      </c>
      <c r="M1383" s="4">
        <f>IF(I1383="Secured",(E1383*(VLOOKUP(F1383,'Background data'!B$8:H$18,5,FALSE))*(365.25*1*10^-6)),0)</f>
        <v>0.21301379999999995</v>
      </c>
    </row>
    <row r="1384" spans="1:13" x14ac:dyDescent="0.3">
      <c r="A1384" s="2" t="s">
        <v>543</v>
      </c>
      <c r="B1384" s="2" t="s">
        <v>350</v>
      </c>
      <c r="C1384" s="17">
        <v>45457</v>
      </c>
      <c r="D1384" s="2" t="s">
        <v>5</v>
      </c>
      <c r="E1384" s="2">
        <f>VLOOKUP(D1384,'Background data'!B$2:E$5,4,FALSE)</f>
        <v>64.8</v>
      </c>
      <c r="F1384" s="2" t="s">
        <v>11</v>
      </c>
      <c r="G1384" s="10">
        <v>45770</v>
      </c>
      <c r="H1384" s="2" t="s">
        <v>393</v>
      </c>
      <c r="I1384" s="2" t="str">
        <f t="shared" si="34"/>
        <v>Secured</v>
      </c>
      <c r="J1384" s="4">
        <f>IF($I1384="Secured",(E1384*(VLOOKUP(F1384,'Background data'!B$8:D$18,2,FALSE))*(365.25*1*10^-6)),0)</f>
        <v>1.0650689999999999E-2</v>
      </c>
      <c r="K1384" s="4">
        <f>IF($I1384="Secured",(E1384*(VLOOKUP(F1384,'Background data'!B$8:D$18,3,FALSE))*(365.25*1*10^-6)),0)</f>
        <v>0.11834099999999999</v>
      </c>
      <c r="L1384" s="4">
        <f>IF(I1384="Secured",(E1384*(VLOOKUP(F1384,'Background data'!B$8:G$18,4,FALSE))*(365.25*1*10^-6)),0)</f>
        <v>5.3253449999999996E-3</v>
      </c>
      <c r="M1384" s="4">
        <f>IF(I1384="Secured",(E1384*(VLOOKUP(F1384,'Background data'!B$8:H$18,5,FALSE))*(365.25*1*10^-6)),0)</f>
        <v>0.21301379999999995</v>
      </c>
    </row>
    <row r="1385" spans="1:13" x14ac:dyDescent="0.3">
      <c r="A1385" s="2" t="s">
        <v>544</v>
      </c>
      <c r="B1385" s="2" t="s">
        <v>350</v>
      </c>
      <c r="C1385" s="17">
        <v>45455</v>
      </c>
      <c r="D1385" s="2" t="s">
        <v>5</v>
      </c>
      <c r="E1385" s="2">
        <f>VLOOKUP(D1385,'Background data'!B$2:E$5,4,FALSE)</f>
        <v>64.8</v>
      </c>
      <c r="F1385" s="2" t="s">
        <v>11</v>
      </c>
      <c r="G1385" s="10">
        <v>45770</v>
      </c>
      <c r="H1385" s="2" t="s">
        <v>393</v>
      </c>
      <c r="I1385" s="2" t="str">
        <f t="shared" si="34"/>
        <v>Secured</v>
      </c>
      <c r="J1385" s="4">
        <f>IF($I1385="Secured",(E1385*(VLOOKUP(F1385,'Background data'!B$8:D$18,2,FALSE))*(365.25*1*10^-6)),0)</f>
        <v>1.0650689999999999E-2</v>
      </c>
      <c r="K1385" s="4">
        <f>IF($I1385="Secured",(E1385*(VLOOKUP(F1385,'Background data'!B$8:D$18,3,FALSE))*(365.25*1*10^-6)),0)</f>
        <v>0.11834099999999999</v>
      </c>
      <c r="L1385" s="4">
        <f>IF(I1385="Secured",(E1385*(VLOOKUP(F1385,'Background data'!B$8:G$18,4,FALSE))*(365.25*1*10^-6)),0)</f>
        <v>5.3253449999999996E-3</v>
      </c>
      <c r="M1385" s="4">
        <f>IF(I1385="Secured",(E1385*(VLOOKUP(F1385,'Background data'!B$8:H$18,5,FALSE))*(365.25*1*10^-6)),0)</f>
        <v>0.21301379999999995</v>
      </c>
    </row>
    <row r="1386" spans="1:13" x14ac:dyDescent="0.3">
      <c r="A1386" s="2" t="s">
        <v>545</v>
      </c>
      <c r="B1386" s="2" t="s">
        <v>350</v>
      </c>
      <c r="C1386" s="17">
        <v>45457</v>
      </c>
      <c r="D1386" s="2" t="s">
        <v>5</v>
      </c>
      <c r="E1386" s="2">
        <f>VLOOKUP(D1386,'Background data'!B$2:E$5,4,FALSE)</f>
        <v>64.8</v>
      </c>
      <c r="F1386" s="2" t="s">
        <v>11</v>
      </c>
      <c r="G1386" s="10">
        <v>45770</v>
      </c>
      <c r="H1386" s="2" t="s">
        <v>393</v>
      </c>
      <c r="I1386" s="2" t="str">
        <f t="shared" si="34"/>
        <v>Secured</v>
      </c>
      <c r="J1386" s="4">
        <f>IF($I1386="Secured",(E1386*(VLOOKUP(F1386,'Background data'!B$8:D$18,2,FALSE))*(365.25*1*10^-6)),0)</f>
        <v>1.0650689999999999E-2</v>
      </c>
      <c r="K1386" s="4">
        <f>IF($I1386="Secured",(E1386*(VLOOKUP(F1386,'Background data'!B$8:D$18,3,FALSE))*(365.25*1*10^-6)),0)</f>
        <v>0.11834099999999999</v>
      </c>
      <c r="L1386" s="4">
        <f>IF(I1386="Secured",(E1386*(VLOOKUP(F1386,'Background data'!B$8:G$18,4,FALSE))*(365.25*1*10^-6)),0)</f>
        <v>5.3253449999999996E-3</v>
      </c>
      <c r="M1386" s="4">
        <f>IF(I1386="Secured",(E1386*(VLOOKUP(F1386,'Background data'!B$8:H$18,5,FALSE))*(365.25*1*10^-6)),0)</f>
        <v>0.21301379999999995</v>
      </c>
    </row>
    <row r="1387" spans="1:13" x14ac:dyDescent="0.3">
      <c r="A1387" s="2" t="s">
        <v>546</v>
      </c>
      <c r="B1387" s="2" t="s">
        <v>350</v>
      </c>
      <c r="C1387" s="17">
        <v>45460</v>
      </c>
      <c r="D1387" s="2" t="s">
        <v>5</v>
      </c>
      <c r="E1387" s="2">
        <f>VLOOKUP(D1387,'Background data'!B$2:E$5,4,FALSE)</f>
        <v>64.8</v>
      </c>
      <c r="F1387" s="2" t="s">
        <v>11</v>
      </c>
      <c r="G1387" s="10">
        <v>45770</v>
      </c>
      <c r="H1387" s="2" t="s">
        <v>393</v>
      </c>
      <c r="I1387" s="2" t="str">
        <f t="shared" si="34"/>
        <v>Secured</v>
      </c>
      <c r="J1387" s="4">
        <f>IF($I1387="Secured",(E1387*(VLOOKUP(F1387,'Background data'!B$8:D$18,2,FALSE))*(365.25*1*10^-6)),0)</f>
        <v>1.0650689999999999E-2</v>
      </c>
      <c r="K1387" s="4">
        <f>IF($I1387="Secured",(E1387*(VLOOKUP(F1387,'Background data'!B$8:D$18,3,FALSE))*(365.25*1*10^-6)),0)</f>
        <v>0.11834099999999999</v>
      </c>
      <c r="L1387" s="4">
        <f>IF(I1387="Secured",(E1387*(VLOOKUP(F1387,'Background data'!B$8:G$18,4,FALSE))*(365.25*1*10^-6)),0)</f>
        <v>5.3253449999999996E-3</v>
      </c>
      <c r="M1387" s="4">
        <f>IF(I1387="Secured",(E1387*(VLOOKUP(F1387,'Background data'!B$8:H$18,5,FALSE))*(365.25*1*10^-6)),0)</f>
        <v>0.21301379999999995</v>
      </c>
    </row>
    <row r="1388" spans="1:13" x14ac:dyDescent="0.3">
      <c r="A1388" s="2" t="s">
        <v>547</v>
      </c>
      <c r="B1388" s="2" t="s">
        <v>350</v>
      </c>
      <c r="C1388" s="17">
        <v>45460</v>
      </c>
      <c r="D1388" s="2" t="s">
        <v>5</v>
      </c>
      <c r="E1388" s="2">
        <f>VLOOKUP(D1388,'Background data'!B$2:E$5,4,FALSE)</f>
        <v>64.8</v>
      </c>
      <c r="F1388" s="2" t="s">
        <v>11</v>
      </c>
      <c r="G1388" s="10">
        <v>45770</v>
      </c>
      <c r="H1388" s="2" t="s">
        <v>393</v>
      </c>
      <c r="I1388" s="2" t="str">
        <f t="shared" si="34"/>
        <v>Secured</v>
      </c>
      <c r="J1388" s="4">
        <f>IF($I1388="Secured",(E1388*(VLOOKUP(F1388,'Background data'!B$8:D$18,2,FALSE))*(365.25*1*10^-6)),0)</f>
        <v>1.0650689999999999E-2</v>
      </c>
      <c r="K1388" s="4">
        <f>IF($I1388="Secured",(E1388*(VLOOKUP(F1388,'Background data'!B$8:D$18,3,FALSE))*(365.25*1*10^-6)),0)</f>
        <v>0.11834099999999999</v>
      </c>
      <c r="L1388" s="4">
        <f>IF(I1388="Secured",(E1388*(VLOOKUP(F1388,'Background data'!B$8:G$18,4,FALSE))*(365.25*1*10^-6)),0)</f>
        <v>5.3253449999999996E-3</v>
      </c>
      <c r="M1388" s="4">
        <f>IF(I1388="Secured",(E1388*(VLOOKUP(F1388,'Background data'!B$8:H$18,5,FALSE))*(365.25*1*10^-6)),0)</f>
        <v>0.21301379999999995</v>
      </c>
    </row>
    <row r="1389" spans="1:13" x14ac:dyDescent="0.3">
      <c r="A1389" s="2" t="s">
        <v>548</v>
      </c>
      <c r="B1389" s="2" t="s">
        <v>350</v>
      </c>
      <c r="C1389" s="17">
        <v>45467</v>
      </c>
      <c r="D1389" s="2" t="s">
        <v>5</v>
      </c>
      <c r="E1389" s="2">
        <f>VLOOKUP(D1389,'Background data'!B$2:E$5,4,FALSE)</f>
        <v>64.8</v>
      </c>
      <c r="F1389" s="2" t="s">
        <v>11</v>
      </c>
      <c r="G1389" s="10">
        <v>45770</v>
      </c>
      <c r="H1389" s="2" t="s">
        <v>393</v>
      </c>
      <c r="I1389" s="2" t="str">
        <f t="shared" si="34"/>
        <v>Secured</v>
      </c>
      <c r="J1389" s="4">
        <f>IF($I1389="Secured",(E1389*(VLOOKUP(F1389,'Background data'!B$8:D$18,2,FALSE))*(365.25*1*10^-6)),0)</f>
        <v>1.0650689999999999E-2</v>
      </c>
      <c r="K1389" s="4">
        <f>IF($I1389="Secured",(E1389*(VLOOKUP(F1389,'Background data'!B$8:D$18,3,FALSE))*(365.25*1*10^-6)),0)</f>
        <v>0.11834099999999999</v>
      </c>
      <c r="L1389" s="4">
        <f>IF(I1389="Secured",(E1389*(VLOOKUP(F1389,'Background data'!B$8:G$18,4,FALSE))*(365.25*1*10^-6)),0)</f>
        <v>5.3253449999999996E-3</v>
      </c>
      <c r="M1389" s="4">
        <f>IF(I1389="Secured",(E1389*(VLOOKUP(F1389,'Background data'!B$8:H$18,5,FALSE))*(365.25*1*10^-6)),0)</f>
        <v>0.21301379999999995</v>
      </c>
    </row>
    <row r="1390" spans="1:13" x14ac:dyDescent="0.3">
      <c r="A1390" s="2" t="s">
        <v>549</v>
      </c>
      <c r="B1390" s="2" t="s">
        <v>351</v>
      </c>
      <c r="C1390" s="17">
        <v>45461</v>
      </c>
      <c r="D1390" s="2" t="s">
        <v>5</v>
      </c>
      <c r="E1390" s="2">
        <f>VLOOKUP(D1390,'Background data'!B$2:E$5,4,FALSE)</f>
        <v>64.8</v>
      </c>
      <c r="F1390" s="2" t="s">
        <v>11</v>
      </c>
      <c r="G1390" s="10">
        <v>45770</v>
      </c>
      <c r="H1390" s="2" t="s">
        <v>393</v>
      </c>
      <c r="I1390" s="2" t="str">
        <f t="shared" si="34"/>
        <v>Secured</v>
      </c>
      <c r="J1390" s="4">
        <f>IF($I1390="Secured",(E1390*(VLOOKUP(F1390,'Background data'!B$8:D$18,2,FALSE))*(365.25*1*10^-6)),0)</f>
        <v>1.0650689999999999E-2</v>
      </c>
      <c r="K1390" s="4">
        <f>IF($I1390="Secured",(E1390*(VLOOKUP(F1390,'Background data'!B$8:D$18,3,FALSE))*(365.25*1*10^-6)),0)</f>
        <v>0.11834099999999999</v>
      </c>
      <c r="L1390" s="4">
        <f>IF(I1390="Secured",(E1390*(VLOOKUP(F1390,'Background data'!B$8:G$18,4,FALSE))*(365.25*1*10^-6)),0)</f>
        <v>5.3253449999999996E-3</v>
      </c>
      <c r="M1390" s="4">
        <f>IF(I1390="Secured",(E1390*(VLOOKUP(F1390,'Background data'!B$8:H$18,5,FALSE))*(365.25*1*10^-6)),0)</f>
        <v>0.21301379999999995</v>
      </c>
    </row>
    <row r="1391" spans="1:13" x14ac:dyDescent="0.3">
      <c r="A1391" s="2" t="s">
        <v>550</v>
      </c>
      <c r="B1391" s="2" t="s">
        <v>351</v>
      </c>
      <c r="C1391" s="17">
        <v>45457</v>
      </c>
      <c r="D1391" s="2" t="s">
        <v>5</v>
      </c>
      <c r="E1391" s="2">
        <f>VLOOKUP(D1391,'Background data'!B$2:E$5,4,FALSE)</f>
        <v>64.8</v>
      </c>
      <c r="F1391" s="2" t="s">
        <v>11</v>
      </c>
      <c r="G1391" s="10">
        <v>45770</v>
      </c>
      <c r="H1391" s="2" t="s">
        <v>393</v>
      </c>
      <c r="I1391" s="2" t="str">
        <f t="shared" si="34"/>
        <v>Secured</v>
      </c>
      <c r="J1391" s="4">
        <f>IF($I1391="Secured",(E1391*(VLOOKUP(F1391,'Background data'!B$8:D$18,2,FALSE))*(365.25*1*10^-6)),0)</f>
        <v>1.0650689999999999E-2</v>
      </c>
      <c r="K1391" s="4">
        <f>IF($I1391="Secured",(E1391*(VLOOKUP(F1391,'Background data'!B$8:D$18,3,FALSE))*(365.25*1*10^-6)),0)</f>
        <v>0.11834099999999999</v>
      </c>
      <c r="L1391" s="4">
        <f>IF(I1391="Secured",(E1391*(VLOOKUP(F1391,'Background data'!B$8:G$18,4,FALSE))*(365.25*1*10^-6)),0)</f>
        <v>5.3253449999999996E-3</v>
      </c>
      <c r="M1391" s="4">
        <f>IF(I1391="Secured",(E1391*(VLOOKUP(F1391,'Background data'!B$8:H$18,5,FALSE))*(365.25*1*10^-6)),0)</f>
        <v>0.21301379999999995</v>
      </c>
    </row>
    <row r="1392" spans="1:13" x14ac:dyDescent="0.3">
      <c r="A1392" s="2" t="s">
        <v>551</v>
      </c>
      <c r="B1392" s="2" t="s">
        <v>351</v>
      </c>
      <c r="C1392" s="17">
        <v>45457</v>
      </c>
      <c r="D1392" s="2" t="s">
        <v>5</v>
      </c>
      <c r="E1392" s="2">
        <f>VLOOKUP(D1392,'Background data'!B$2:E$5,4,FALSE)</f>
        <v>64.8</v>
      </c>
      <c r="F1392" s="2" t="s">
        <v>11</v>
      </c>
      <c r="G1392" s="10">
        <v>45770</v>
      </c>
      <c r="H1392" s="2" t="s">
        <v>393</v>
      </c>
      <c r="I1392" s="2" t="str">
        <f t="shared" si="34"/>
        <v>Secured</v>
      </c>
      <c r="J1392" s="4">
        <f>IF($I1392="Secured",(E1392*(VLOOKUP(F1392,'Background data'!B$8:D$18,2,FALSE))*(365.25*1*10^-6)),0)</f>
        <v>1.0650689999999999E-2</v>
      </c>
      <c r="K1392" s="4">
        <f>IF($I1392="Secured",(E1392*(VLOOKUP(F1392,'Background data'!B$8:D$18,3,FALSE))*(365.25*1*10^-6)),0)</f>
        <v>0.11834099999999999</v>
      </c>
      <c r="L1392" s="4">
        <f>IF(I1392="Secured",(E1392*(VLOOKUP(F1392,'Background data'!B$8:G$18,4,FALSE))*(365.25*1*10^-6)),0)</f>
        <v>5.3253449999999996E-3</v>
      </c>
      <c r="M1392" s="4">
        <f>IF(I1392="Secured",(E1392*(VLOOKUP(F1392,'Background data'!B$8:H$18,5,FALSE))*(365.25*1*10^-6)),0)</f>
        <v>0.21301379999999995</v>
      </c>
    </row>
    <row r="1393" spans="1:13" x14ac:dyDescent="0.3">
      <c r="A1393" s="2" t="s">
        <v>552</v>
      </c>
      <c r="B1393" s="2" t="s">
        <v>352</v>
      </c>
      <c r="C1393" s="17">
        <v>45464</v>
      </c>
      <c r="D1393" s="2" t="s">
        <v>5</v>
      </c>
      <c r="E1393" s="2">
        <f>VLOOKUP(D1393,'Background data'!B$2:E$5,4,FALSE)</f>
        <v>64.8</v>
      </c>
      <c r="F1393" s="2" t="s">
        <v>11</v>
      </c>
      <c r="G1393" s="10">
        <v>45770</v>
      </c>
      <c r="H1393" s="2" t="s">
        <v>393</v>
      </c>
      <c r="I1393" s="2" t="str">
        <f t="shared" si="34"/>
        <v>Secured</v>
      </c>
      <c r="J1393" s="4">
        <f>IF($I1393="Secured",(E1393*(VLOOKUP(F1393,'Background data'!B$8:D$18,2,FALSE))*(365.25*1*10^-6)),0)</f>
        <v>1.0650689999999999E-2</v>
      </c>
      <c r="K1393" s="4">
        <f>IF($I1393="Secured",(E1393*(VLOOKUP(F1393,'Background data'!B$8:D$18,3,FALSE))*(365.25*1*10^-6)),0)</f>
        <v>0.11834099999999999</v>
      </c>
      <c r="L1393" s="4">
        <f>IF(I1393="Secured",(E1393*(VLOOKUP(F1393,'Background data'!B$8:G$18,4,FALSE))*(365.25*1*10^-6)),0)</f>
        <v>5.3253449999999996E-3</v>
      </c>
      <c r="M1393" s="4">
        <f>IF(I1393="Secured",(E1393*(VLOOKUP(F1393,'Background data'!B$8:H$18,5,FALSE))*(365.25*1*10^-6)),0)</f>
        <v>0.21301379999999995</v>
      </c>
    </row>
    <row r="1394" spans="1:13" x14ac:dyDescent="0.3">
      <c r="A1394" s="2" t="s">
        <v>553</v>
      </c>
      <c r="B1394" s="2" t="s">
        <v>352</v>
      </c>
      <c r="C1394" s="17">
        <v>45476</v>
      </c>
      <c r="D1394" s="2" t="s">
        <v>5</v>
      </c>
      <c r="E1394" s="2">
        <f>VLOOKUP(D1394,'Background data'!B$2:E$5,4,FALSE)</f>
        <v>64.8</v>
      </c>
      <c r="F1394" s="2" t="s">
        <v>11</v>
      </c>
      <c r="G1394" s="10">
        <v>45770</v>
      </c>
      <c r="H1394" s="2" t="s">
        <v>393</v>
      </c>
      <c r="I1394" s="2" t="str">
        <f t="shared" ref="I1394:I1435" si="35">IF(G1394="","Not secured","Secured")</f>
        <v>Secured</v>
      </c>
      <c r="J1394" s="4">
        <f>IF($I1394="Secured",(E1394*(VLOOKUP(F1394,'Background data'!B$8:D$18,2,FALSE))*(365.25*1*10^-6)),0)</f>
        <v>1.0650689999999999E-2</v>
      </c>
      <c r="K1394" s="4">
        <f>IF($I1394="Secured",(E1394*(VLOOKUP(F1394,'Background data'!B$8:D$18,3,FALSE))*(365.25*1*10^-6)),0)</f>
        <v>0.11834099999999999</v>
      </c>
      <c r="L1394" s="4">
        <f>IF(I1394="Secured",(E1394*(VLOOKUP(F1394,'Background data'!B$8:G$18,4,FALSE))*(365.25*1*10^-6)),0)</f>
        <v>5.3253449999999996E-3</v>
      </c>
      <c r="M1394" s="4">
        <f>IF(I1394="Secured",(E1394*(VLOOKUP(F1394,'Background data'!B$8:H$18,5,FALSE))*(365.25*1*10^-6)),0)</f>
        <v>0.21301379999999995</v>
      </c>
    </row>
    <row r="1395" spans="1:13" x14ac:dyDescent="0.3">
      <c r="A1395" s="2" t="s">
        <v>554</v>
      </c>
      <c r="B1395" s="2" t="s">
        <v>353</v>
      </c>
      <c r="C1395" s="17">
        <v>45462</v>
      </c>
      <c r="D1395" s="2" t="s">
        <v>5</v>
      </c>
      <c r="E1395" s="2">
        <f>VLOOKUP(D1395,'Background data'!B$2:E$5,4,FALSE)</f>
        <v>64.8</v>
      </c>
      <c r="F1395" s="2" t="s">
        <v>11</v>
      </c>
      <c r="G1395" s="10">
        <v>45770</v>
      </c>
      <c r="H1395" s="2" t="s">
        <v>393</v>
      </c>
      <c r="I1395" s="2" t="str">
        <f t="shared" si="35"/>
        <v>Secured</v>
      </c>
      <c r="J1395" s="4">
        <f>IF($I1395="Secured",(E1395*(VLOOKUP(F1395,'Background data'!B$8:D$18,2,FALSE))*(365.25*1*10^-6)),0)</f>
        <v>1.0650689999999999E-2</v>
      </c>
      <c r="K1395" s="4">
        <f>IF($I1395="Secured",(E1395*(VLOOKUP(F1395,'Background data'!B$8:D$18,3,FALSE))*(365.25*1*10^-6)),0)</f>
        <v>0.11834099999999999</v>
      </c>
      <c r="L1395" s="4">
        <f>IF(I1395="Secured",(E1395*(VLOOKUP(F1395,'Background data'!B$8:G$18,4,FALSE))*(365.25*1*10^-6)),0)</f>
        <v>5.3253449999999996E-3</v>
      </c>
      <c r="M1395" s="4">
        <f>IF(I1395="Secured",(E1395*(VLOOKUP(F1395,'Background data'!B$8:H$18,5,FALSE))*(365.25*1*10^-6)),0)</f>
        <v>0.21301379999999995</v>
      </c>
    </row>
    <row r="1396" spans="1:13" x14ac:dyDescent="0.3">
      <c r="A1396" s="2" t="s">
        <v>555</v>
      </c>
      <c r="B1396" s="2" t="s">
        <v>353</v>
      </c>
      <c r="C1396" s="17">
        <v>45461</v>
      </c>
      <c r="D1396" s="2" t="s">
        <v>5</v>
      </c>
      <c r="E1396" s="2">
        <f>VLOOKUP(D1396,'Background data'!B$2:E$5,4,FALSE)</f>
        <v>64.8</v>
      </c>
      <c r="F1396" s="2" t="s">
        <v>11</v>
      </c>
      <c r="G1396" s="10">
        <v>45770</v>
      </c>
      <c r="H1396" s="2" t="s">
        <v>393</v>
      </c>
      <c r="I1396" s="2" t="str">
        <f t="shared" si="35"/>
        <v>Secured</v>
      </c>
      <c r="J1396" s="4">
        <f>IF($I1396="Secured",(E1396*(VLOOKUP(F1396,'Background data'!B$8:D$18,2,FALSE))*(365.25*1*10^-6)),0)</f>
        <v>1.0650689999999999E-2</v>
      </c>
      <c r="K1396" s="4">
        <f>IF($I1396="Secured",(E1396*(VLOOKUP(F1396,'Background data'!B$8:D$18,3,FALSE))*(365.25*1*10^-6)),0)</f>
        <v>0.11834099999999999</v>
      </c>
      <c r="L1396" s="4">
        <f>IF(I1396="Secured",(E1396*(VLOOKUP(F1396,'Background data'!B$8:G$18,4,FALSE))*(365.25*1*10^-6)),0)</f>
        <v>5.3253449999999996E-3</v>
      </c>
      <c r="M1396" s="4">
        <f>IF(I1396="Secured",(E1396*(VLOOKUP(F1396,'Background data'!B$8:H$18,5,FALSE))*(365.25*1*10^-6)),0)</f>
        <v>0.21301379999999995</v>
      </c>
    </row>
    <row r="1397" spans="1:13" x14ac:dyDescent="0.3">
      <c r="A1397" s="2" t="s">
        <v>556</v>
      </c>
      <c r="B1397" s="2" t="s">
        <v>353</v>
      </c>
      <c r="C1397" s="17">
        <v>45461</v>
      </c>
      <c r="D1397" s="2" t="s">
        <v>5</v>
      </c>
      <c r="E1397" s="2">
        <f>VLOOKUP(D1397,'Background data'!B$2:E$5,4,FALSE)</f>
        <v>64.8</v>
      </c>
      <c r="F1397" s="2" t="s">
        <v>11</v>
      </c>
      <c r="G1397" s="10">
        <v>45770</v>
      </c>
      <c r="H1397" s="2" t="s">
        <v>393</v>
      </c>
      <c r="I1397" s="2" t="str">
        <f t="shared" si="35"/>
        <v>Secured</v>
      </c>
      <c r="J1397" s="4">
        <f>IF($I1397="Secured",(E1397*(VLOOKUP(F1397,'Background data'!B$8:D$18,2,FALSE))*(365.25*1*10^-6)),0)</f>
        <v>1.0650689999999999E-2</v>
      </c>
      <c r="K1397" s="4">
        <f>IF($I1397="Secured",(E1397*(VLOOKUP(F1397,'Background data'!B$8:D$18,3,FALSE))*(365.25*1*10^-6)),0)</f>
        <v>0.11834099999999999</v>
      </c>
      <c r="L1397" s="4">
        <f>IF(I1397="Secured",(E1397*(VLOOKUP(F1397,'Background data'!B$8:G$18,4,FALSE))*(365.25*1*10^-6)),0)</f>
        <v>5.3253449999999996E-3</v>
      </c>
      <c r="M1397" s="4">
        <f>IF(I1397="Secured",(E1397*(VLOOKUP(F1397,'Background data'!B$8:H$18,5,FALSE))*(365.25*1*10^-6)),0)</f>
        <v>0.21301379999999995</v>
      </c>
    </row>
    <row r="1398" spans="1:13" x14ac:dyDescent="0.3">
      <c r="A1398" s="2" t="s">
        <v>557</v>
      </c>
      <c r="B1398" s="2" t="s">
        <v>354</v>
      </c>
      <c r="C1398" s="17">
        <v>45476</v>
      </c>
      <c r="D1398" s="2" t="s">
        <v>5</v>
      </c>
      <c r="E1398" s="2">
        <f>VLOOKUP(D1398,'Background data'!B$2:E$5,4,FALSE)</f>
        <v>64.8</v>
      </c>
      <c r="F1398" s="2" t="s">
        <v>11</v>
      </c>
      <c r="G1398" s="10">
        <v>45770</v>
      </c>
      <c r="H1398" s="2" t="s">
        <v>393</v>
      </c>
      <c r="I1398" s="2" t="str">
        <f t="shared" si="35"/>
        <v>Secured</v>
      </c>
      <c r="J1398" s="4">
        <f>IF($I1398="Secured",(E1398*(VLOOKUP(F1398,'Background data'!B$8:D$18,2,FALSE))*(365.25*1*10^-6)),0)</f>
        <v>1.0650689999999999E-2</v>
      </c>
      <c r="K1398" s="4">
        <f>IF($I1398="Secured",(E1398*(VLOOKUP(F1398,'Background data'!B$8:D$18,3,FALSE))*(365.25*1*10^-6)),0)</f>
        <v>0.11834099999999999</v>
      </c>
      <c r="L1398" s="4">
        <f>IF(I1398="Secured",(E1398*(VLOOKUP(F1398,'Background data'!B$8:G$18,4,FALSE))*(365.25*1*10^-6)),0)</f>
        <v>5.3253449999999996E-3</v>
      </c>
      <c r="M1398" s="4">
        <f>IF(I1398="Secured",(E1398*(VLOOKUP(F1398,'Background data'!B$8:H$18,5,FALSE))*(365.25*1*10^-6)),0)</f>
        <v>0.21301379999999995</v>
      </c>
    </row>
    <row r="1399" spans="1:13" x14ac:dyDescent="0.3">
      <c r="A1399" s="2" t="s">
        <v>558</v>
      </c>
      <c r="B1399" s="2" t="s">
        <v>354</v>
      </c>
      <c r="C1399" s="17">
        <v>45455</v>
      </c>
      <c r="D1399" s="2" t="s">
        <v>5</v>
      </c>
      <c r="E1399" s="2">
        <f>VLOOKUP(D1399,'Background data'!B$2:E$5,4,FALSE)</f>
        <v>64.8</v>
      </c>
      <c r="F1399" s="2" t="s">
        <v>11</v>
      </c>
      <c r="G1399" s="10">
        <v>45770</v>
      </c>
      <c r="H1399" s="2" t="s">
        <v>393</v>
      </c>
      <c r="I1399" s="2" t="str">
        <f t="shared" si="35"/>
        <v>Secured</v>
      </c>
      <c r="J1399" s="4">
        <f>IF($I1399="Secured",(E1399*(VLOOKUP(F1399,'Background data'!B$8:D$18,2,FALSE))*(365.25*1*10^-6)),0)</f>
        <v>1.0650689999999999E-2</v>
      </c>
      <c r="K1399" s="4">
        <f>IF($I1399="Secured",(E1399*(VLOOKUP(F1399,'Background data'!B$8:D$18,3,FALSE))*(365.25*1*10^-6)),0)</f>
        <v>0.11834099999999999</v>
      </c>
      <c r="L1399" s="4">
        <f>IF(I1399="Secured",(E1399*(VLOOKUP(F1399,'Background data'!B$8:G$18,4,FALSE))*(365.25*1*10^-6)),0)</f>
        <v>5.3253449999999996E-3</v>
      </c>
      <c r="M1399" s="4">
        <f>IF(I1399="Secured",(E1399*(VLOOKUP(F1399,'Background data'!B$8:H$18,5,FALSE))*(365.25*1*10^-6)),0)</f>
        <v>0.21301379999999995</v>
      </c>
    </row>
    <row r="1400" spans="1:13" x14ac:dyDescent="0.3">
      <c r="A1400" s="2" t="s">
        <v>559</v>
      </c>
      <c r="B1400" s="2" t="s">
        <v>354</v>
      </c>
      <c r="C1400" s="17">
        <v>45476</v>
      </c>
      <c r="D1400" s="2" t="s">
        <v>5</v>
      </c>
      <c r="E1400" s="2">
        <f>VLOOKUP(D1400,'Background data'!B$2:E$5,4,FALSE)</f>
        <v>64.8</v>
      </c>
      <c r="F1400" s="2" t="s">
        <v>11</v>
      </c>
      <c r="G1400" s="10">
        <v>45770</v>
      </c>
      <c r="H1400" s="2" t="s">
        <v>393</v>
      </c>
      <c r="I1400" s="2" t="str">
        <f t="shared" si="35"/>
        <v>Secured</v>
      </c>
      <c r="J1400" s="4">
        <f>IF($I1400="Secured",(E1400*(VLOOKUP(F1400,'Background data'!B$8:D$18,2,FALSE))*(365.25*1*10^-6)),0)</f>
        <v>1.0650689999999999E-2</v>
      </c>
      <c r="K1400" s="4">
        <f>IF($I1400="Secured",(E1400*(VLOOKUP(F1400,'Background data'!B$8:D$18,3,FALSE))*(365.25*1*10^-6)),0)</f>
        <v>0.11834099999999999</v>
      </c>
      <c r="L1400" s="4">
        <f>IF(I1400="Secured",(E1400*(VLOOKUP(F1400,'Background data'!B$8:G$18,4,FALSE))*(365.25*1*10^-6)),0)</f>
        <v>5.3253449999999996E-3</v>
      </c>
      <c r="M1400" s="4">
        <f>IF(I1400="Secured",(E1400*(VLOOKUP(F1400,'Background data'!B$8:H$18,5,FALSE))*(365.25*1*10^-6)),0)</f>
        <v>0.21301379999999995</v>
      </c>
    </row>
    <row r="1401" spans="1:13" x14ac:dyDescent="0.3">
      <c r="A1401" s="2" t="s">
        <v>560</v>
      </c>
      <c r="B1401" s="2" t="s">
        <v>354</v>
      </c>
      <c r="C1401" s="17">
        <v>45461</v>
      </c>
      <c r="D1401" s="2" t="s">
        <v>5</v>
      </c>
      <c r="E1401" s="2">
        <f>VLOOKUP(D1401,'Background data'!B$2:E$5,4,FALSE)</f>
        <v>64.8</v>
      </c>
      <c r="F1401" s="2" t="s">
        <v>11</v>
      </c>
      <c r="G1401" s="10">
        <v>45770</v>
      </c>
      <c r="H1401" s="2" t="s">
        <v>393</v>
      </c>
      <c r="I1401" s="2" t="str">
        <f t="shared" si="35"/>
        <v>Secured</v>
      </c>
      <c r="J1401" s="4">
        <f>IF($I1401="Secured",(E1401*(VLOOKUP(F1401,'Background data'!B$8:D$18,2,FALSE))*(365.25*1*10^-6)),0)</f>
        <v>1.0650689999999999E-2</v>
      </c>
      <c r="K1401" s="4">
        <f>IF($I1401="Secured",(E1401*(VLOOKUP(F1401,'Background data'!B$8:D$18,3,FALSE))*(365.25*1*10^-6)),0)</f>
        <v>0.11834099999999999</v>
      </c>
      <c r="L1401" s="4">
        <f>IF(I1401="Secured",(E1401*(VLOOKUP(F1401,'Background data'!B$8:G$18,4,FALSE))*(365.25*1*10^-6)),0)</f>
        <v>5.3253449999999996E-3</v>
      </c>
      <c r="M1401" s="4">
        <f>IF(I1401="Secured",(E1401*(VLOOKUP(F1401,'Background data'!B$8:H$18,5,FALSE))*(365.25*1*10^-6)),0)</f>
        <v>0.21301379999999995</v>
      </c>
    </row>
    <row r="1402" spans="1:13" x14ac:dyDescent="0.3">
      <c r="A1402" s="2" t="s">
        <v>561</v>
      </c>
      <c r="B1402" s="2" t="s">
        <v>354</v>
      </c>
      <c r="C1402" s="17">
        <v>45461</v>
      </c>
      <c r="D1402" s="2" t="s">
        <v>5</v>
      </c>
      <c r="E1402" s="2">
        <f>VLOOKUP(D1402,'Background data'!B$2:E$5,4,FALSE)</f>
        <v>64.8</v>
      </c>
      <c r="F1402" s="2" t="s">
        <v>11</v>
      </c>
      <c r="G1402" s="10">
        <v>45770</v>
      </c>
      <c r="H1402" s="2" t="s">
        <v>393</v>
      </c>
      <c r="I1402" s="2" t="str">
        <f t="shared" si="35"/>
        <v>Secured</v>
      </c>
      <c r="J1402" s="4">
        <f>IF($I1402="Secured",(E1402*(VLOOKUP(F1402,'Background data'!B$8:D$18,2,FALSE))*(365.25*1*10^-6)),0)</f>
        <v>1.0650689999999999E-2</v>
      </c>
      <c r="K1402" s="4">
        <f>IF($I1402="Secured",(E1402*(VLOOKUP(F1402,'Background data'!B$8:D$18,3,FALSE))*(365.25*1*10^-6)),0)</f>
        <v>0.11834099999999999</v>
      </c>
      <c r="L1402" s="4">
        <f>IF(I1402="Secured",(E1402*(VLOOKUP(F1402,'Background data'!B$8:G$18,4,FALSE))*(365.25*1*10^-6)),0)</f>
        <v>5.3253449999999996E-3</v>
      </c>
      <c r="M1402" s="4">
        <f>IF(I1402="Secured",(E1402*(VLOOKUP(F1402,'Background data'!B$8:H$18,5,FALSE))*(365.25*1*10^-6)),0)</f>
        <v>0.21301379999999995</v>
      </c>
    </row>
    <row r="1403" spans="1:13" x14ac:dyDescent="0.3">
      <c r="A1403" s="2" t="s">
        <v>562</v>
      </c>
      <c r="B1403" s="2" t="s">
        <v>354</v>
      </c>
      <c r="C1403" s="17">
        <v>45457</v>
      </c>
      <c r="D1403" s="2" t="s">
        <v>5</v>
      </c>
      <c r="E1403" s="2">
        <f>VLOOKUP(D1403,'Background data'!B$2:E$5,4,FALSE)</f>
        <v>64.8</v>
      </c>
      <c r="F1403" s="2" t="s">
        <v>11</v>
      </c>
      <c r="G1403" s="10">
        <v>45770</v>
      </c>
      <c r="H1403" s="2" t="s">
        <v>393</v>
      </c>
      <c r="I1403" s="2" t="str">
        <f t="shared" si="35"/>
        <v>Secured</v>
      </c>
      <c r="J1403" s="4">
        <f>IF($I1403="Secured",(E1403*(VLOOKUP(F1403,'Background data'!B$8:D$18,2,FALSE))*(365.25*1*10^-6)),0)</f>
        <v>1.0650689999999999E-2</v>
      </c>
      <c r="K1403" s="4">
        <f>IF($I1403="Secured",(E1403*(VLOOKUP(F1403,'Background data'!B$8:D$18,3,FALSE))*(365.25*1*10^-6)),0)</f>
        <v>0.11834099999999999</v>
      </c>
      <c r="L1403" s="4">
        <f>IF(I1403="Secured",(E1403*(VLOOKUP(F1403,'Background data'!B$8:G$18,4,FALSE))*(365.25*1*10^-6)),0)</f>
        <v>5.3253449999999996E-3</v>
      </c>
      <c r="M1403" s="4">
        <f>IF(I1403="Secured",(E1403*(VLOOKUP(F1403,'Background data'!B$8:H$18,5,FALSE))*(365.25*1*10^-6)),0)</f>
        <v>0.21301379999999995</v>
      </c>
    </row>
    <row r="1404" spans="1:13" x14ac:dyDescent="0.3">
      <c r="A1404" s="2" t="s">
        <v>563</v>
      </c>
      <c r="B1404" s="2" t="s">
        <v>354</v>
      </c>
      <c r="C1404" s="17">
        <v>45461</v>
      </c>
      <c r="D1404" s="2" t="s">
        <v>5</v>
      </c>
      <c r="E1404" s="2">
        <f>VLOOKUP(D1404,'Background data'!B$2:E$5,4,FALSE)</f>
        <v>64.8</v>
      </c>
      <c r="F1404" s="2" t="s">
        <v>11</v>
      </c>
      <c r="G1404" s="10">
        <v>45770</v>
      </c>
      <c r="H1404" s="2" t="s">
        <v>393</v>
      </c>
      <c r="I1404" s="2" t="str">
        <f t="shared" si="35"/>
        <v>Secured</v>
      </c>
      <c r="J1404" s="4">
        <f>IF($I1404="Secured",(E1404*(VLOOKUP(F1404,'Background data'!B$8:D$18,2,FALSE))*(365.25*1*10^-6)),0)</f>
        <v>1.0650689999999999E-2</v>
      </c>
      <c r="K1404" s="4">
        <f>IF($I1404="Secured",(E1404*(VLOOKUP(F1404,'Background data'!B$8:D$18,3,FALSE))*(365.25*1*10^-6)),0)</f>
        <v>0.11834099999999999</v>
      </c>
      <c r="L1404" s="4">
        <f>IF(I1404="Secured",(E1404*(VLOOKUP(F1404,'Background data'!B$8:G$18,4,FALSE))*(365.25*1*10^-6)),0)</f>
        <v>5.3253449999999996E-3</v>
      </c>
      <c r="M1404" s="4">
        <f>IF(I1404="Secured",(E1404*(VLOOKUP(F1404,'Background data'!B$8:H$18,5,FALSE))*(365.25*1*10^-6)),0)</f>
        <v>0.21301379999999995</v>
      </c>
    </row>
    <row r="1405" spans="1:13" x14ac:dyDescent="0.3">
      <c r="A1405" s="2" t="s">
        <v>564</v>
      </c>
      <c r="B1405" s="2" t="s">
        <v>354</v>
      </c>
      <c r="C1405" s="17">
        <v>45460</v>
      </c>
      <c r="D1405" s="2" t="s">
        <v>5</v>
      </c>
      <c r="E1405" s="2">
        <f>VLOOKUP(D1405,'Background data'!B$2:E$5,4,FALSE)</f>
        <v>64.8</v>
      </c>
      <c r="F1405" s="2" t="s">
        <v>11</v>
      </c>
      <c r="G1405" s="10">
        <v>45770</v>
      </c>
      <c r="H1405" s="2" t="s">
        <v>393</v>
      </c>
      <c r="I1405" s="2" t="str">
        <f t="shared" si="35"/>
        <v>Secured</v>
      </c>
      <c r="J1405" s="4">
        <f>IF($I1405="Secured",(E1405*(VLOOKUP(F1405,'Background data'!B$8:D$18,2,FALSE))*(365.25*1*10^-6)),0)</f>
        <v>1.0650689999999999E-2</v>
      </c>
      <c r="K1405" s="4">
        <f>IF($I1405="Secured",(E1405*(VLOOKUP(F1405,'Background data'!B$8:D$18,3,FALSE))*(365.25*1*10^-6)),0)</f>
        <v>0.11834099999999999</v>
      </c>
      <c r="L1405" s="4">
        <f>IF(I1405="Secured",(E1405*(VLOOKUP(F1405,'Background data'!B$8:G$18,4,FALSE))*(365.25*1*10^-6)),0)</f>
        <v>5.3253449999999996E-3</v>
      </c>
      <c r="M1405" s="4">
        <f>IF(I1405="Secured",(E1405*(VLOOKUP(F1405,'Background data'!B$8:H$18,5,FALSE))*(365.25*1*10^-6)),0)</f>
        <v>0.21301379999999995</v>
      </c>
    </row>
    <row r="1406" spans="1:13" x14ac:dyDescent="0.3">
      <c r="A1406" s="2" t="s">
        <v>565</v>
      </c>
      <c r="B1406" s="2" t="s">
        <v>354</v>
      </c>
      <c r="C1406" s="17">
        <v>45483</v>
      </c>
      <c r="D1406" s="2" t="s">
        <v>5</v>
      </c>
      <c r="E1406" s="2">
        <f>VLOOKUP(D1406,'Background data'!B$2:E$5,4,FALSE)</f>
        <v>64.8</v>
      </c>
      <c r="F1406" s="2" t="s">
        <v>11</v>
      </c>
      <c r="G1406" s="10">
        <v>45770</v>
      </c>
      <c r="H1406" s="2" t="s">
        <v>393</v>
      </c>
      <c r="I1406" s="2" t="str">
        <f t="shared" si="35"/>
        <v>Secured</v>
      </c>
      <c r="J1406" s="4">
        <f>IF($I1406="Secured",(E1406*(VLOOKUP(F1406,'Background data'!B$8:D$18,2,FALSE))*(365.25*1*10^-6)),0)</f>
        <v>1.0650689999999999E-2</v>
      </c>
      <c r="K1406" s="4">
        <f>IF($I1406="Secured",(E1406*(VLOOKUP(F1406,'Background data'!B$8:D$18,3,FALSE))*(365.25*1*10^-6)),0)</f>
        <v>0.11834099999999999</v>
      </c>
      <c r="L1406" s="4">
        <f>IF(I1406="Secured",(E1406*(VLOOKUP(F1406,'Background data'!B$8:G$18,4,FALSE))*(365.25*1*10^-6)),0)</f>
        <v>5.3253449999999996E-3</v>
      </c>
      <c r="M1406" s="4">
        <f>IF(I1406="Secured",(E1406*(VLOOKUP(F1406,'Background data'!B$8:H$18,5,FALSE))*(365.25*1*10^-6)),0)</f>
        <v>0.21301379999999995</v>
      </c>
    </row>
    <row r="1407" spans="1:13" x14ac:dyDescent="0.3">
      <c r="A1407" s="2" t="s">
        <v>504</v>
      </c>
      <c r="B1407" s="2" t="s">
        <v>354</v>
      </c>
      <c r="C1407" s="17">
        <v>45457</v>
      </c>
      <c r="D1407" s="2" t="s">
        <v>5</v>
      </c>
      <c r="E1407" s="2">
        <f>VLOOKUP(D1407,'Background data'!B$2:E$5,4,FALSE)</f>
        <v>64.8</v>
      </c>
      <c r="F1407" s="2" t="s">
        <v>11</v>
      </c>
      <c r="G1407" s="10">
        <v>45770</v>
      </c>
      <c r="H1407" s="2" t="s">
        <v>393</v>
      </c>
      <c r="I1407" s="2" t="str">
        <f t="shared" si="35"/>
        <v>Secured</v>
      </c>
      <c r="J1407" s="4">
        <f>IF($I1407="Secured",(E1407*(VLOOKUP(F1407,'Background data'!B$8:D$18,2,FALSE))*(365.25*1*10^-6)),0)</f>
        <v>1.0650689999999999E-2</v>
      </c>
      <c r="K1407" s="4">
        <f>IF($I1407="Secured",(E1407*(VLOOKUP(F1407,'Background data'!B$8:D$18,3,FALSE))*(365.25*1*10^-6)),0)</f>
        <v>0.11834099999999999</v>
      </c>
      <c r="L1407" s="4">
        <f>IF(I1407="Secured",(E1407*(VLOOKUP(F1407,'Background data'!B$8:G$18,4,FALSE))*(365.25*1*10^-6)),0)</f>
        <v>5.3253449999999996E-3</v>
      </c>
      <c r="M1407" s="4">
        <f>IF(I1407="Secured",(E1407*(VLOOKUP(F1407,'Background data'!B$8:H$18,5,FALSE))*(365.25*1*10^-6)),0)</f>
        <v>0.21301379999999995</v>
      </c>
    </row>
    <row r="1408" spans="1:13" x14ac:dyDescent="0.3">
      <c r="A1408" s="2" t="s">
        <v>505</v>
      </c>
      <c r="B1408" s="2" t="s">
        <v>354</v>
      </c>
      <c r="C1408" s="17">
        <v>45456</v>
      </c>
      <c r="D1408" s="2" t="s">
        <v>5</v>
      </c>
      <c r="E1408" s="2">
        <f>VLOOKUP(D1408,'Background data'!B$2:E$5,4,FALSE)</f>
        <v>64.8</v>
      </c>
      <c r="F1408" s="2" t="s">
        <v>11</v>
      </c>
      <c r="G1408" s="10">
        <v>45770</v>
      </c>
      <c r="H1408" s="2" t="s">
        <v>393</v>
      </c>
      <c r="I1408" s="2" t="str">
        <f t="shared" si="35"/>
        <v>Secured</v>
      </c>
      <c r="J1408" s="4">
        <f>IF($I1408="Secured",(E1408*(VLOOKUP(F1408,'Background data'!B$8:D$18,2,FALSE))*(365.25*1*10^-6)),0)</f>
        <v>1.0650689999999999E-2</v>
      </c>
      <c r="K1408" s="4">
        <f>IF($I1408="Secured",(E1408*(VLOOKUP(F1408,'Background data'!B$8:D$18,3,FALSE))*(365.25*1*10^-6)),0)</f>
        <v>0.11834099999999999</v>
      </c>
      <c r="L1408" s="4">
        <f>IF(I1408="Secured",(E1408*(VLOOKUP(F1408,'Background data'!B$8:G$18,4,FALSE))*(365.25*1*10^-6)),0)</f>
        <v>5.3253449999999996E-3</v>
      </c>
      <c r="M1408" s="4">
        <f>IF(I1408="Secured",(E1408*(VLOOKUP(F1408,'Background data'!B$8:H$18,5,FALSE))*(365.25*1*10^-6)),0)</f>
        <v>0.21301379999999995</v>
      </c>
    </row>
    <row r="1409" spans="1:13" x14ac:dyDescent="0.3">
      <c r="A1409" s="2" t="s">
        <v>506</v>
      </c>
      <c r="B1409" s="2" t="s">
        <v>354</v>
      </c>
      <c r="C1409" s="17">
        <v>45467</v>
      </c>
      <c r="D1409" s="2" t="s">
        <v>5</v>
      </c>
      <c r="E1409" s="2">
        <f>VLOOKUP(D1409,'Background data'!B$2:E$5,4,FALSE)</f>
        <v>64.8</v>
      </c>
      <c r="F1409" s="2" t="s">
        <v>11</v>
      </c>
      <c r="G1409" s="10">
        <v>45770</v>
      </c>
      <c r="H1409" s="2" t="s">
        <v>393</v>
      </c>
      <c r="I1409" s="2" t="str">
        <f t="shared" si="35"/>
        <v>Secured</v>
      </c>
      <c r="J1409" s="4">
        <f>IF($I1409="Secured",(E1409*(VLOOKUP(F1409,'Background data'!B$8:D$18,2,FALSE))*(365.25*1*10^-6)),0)</f>
        <v>1.0650689999999999E-2</v>
      </c>
      <c r="K1409" s="4">
        <f>IF($I1409="Secured",(E1409*(VLOOKUP(F1409,'Background data'!B$8:D$18,3,FALSE))*(365.25*1*10^-6)),0)</f>
        <v>0.11834099999999999</v>
      </c>
      <c r="L1409" s="4">
        <f>IF(I1409="Secured",(E1409*(VLOOKUP(F1409,'Background data'!B$8:G$18,4,FALSE))*(365.25*1*10^-6)),0)</f>
        <v>5.3253449999999996E-3</v>
      </c>
      <c r="M1409" s="4">
        <f>IF(I1409="Secured",(E1409*(VLOOKUP(F1409,'Background data'!B$8:H$18,5,FALSE))*(365.25*1*10^-6)),0)</f>
        <v>0.21301379999999995</v>
      </c>
    </row>
    <row r="1410" spans="1:13" x14ac:dyDescent="0.3">
      <c r="A1410" s="2" t="s">
        <v>507</v>
      </c>
      <c r="B1410" s="2" t="s">
        <v>355</v>
      </c>
      <c r="C1410" s="17">
        <v>45457</v>
      </c>
      <c r="D1410" s="2" t="s">
        <v>5</v>
      </c>
      <c r="E1410" s="2">
        <f>VLOOKUP(D1410,'Background data'!B$2:E$5,4,FALSE)</f>
        <v>64.8</v>
      </c>
      <c r="F1410" s="2" t="s">
        <v>11</v>
      </c>
      <c r="G1410" s="10">
        <v>45770</v>
      </c>
      <c r="H1410" s="2" t="s">
        <v>393</v>
      </c>
      <c r="I1410" s="2" t="str">
        <f t="shared" si="35"/>
        <v>Secured</v>
      </c>
      <c r="J1410" s="4">
        <f>IF($I1410="Secured",(E1410*(VLOOKUP(F1410,'Background data'!B$8:D$18,2,FALSE))*(365.25*1*10^-6)),0)</f>
        <v>1.0650689999999999E-2</v>
      </c>
      <c r="K1410" s="4">
        <f>IF($I1410="Secured",(E1410*(VLOOKUP(F1410,'Background data'!B$8:D$18,3,FALSE))*(365.25*1*10^-6)),0)</f>
        <v>0.11834099999999999</v>
      </c>
      <c r="L1410" s="4">
        <f>IF(I1410="Secured",(E1410*(VLOOKUP(F1410,'Background data'!B$8:G$18,4,FALSE))*(365.25*1*10^-6)),0)</f>
        <v>5.3253449999999996E-3</v>
      </c>
      <c r="M1410" s="4">
        <f>IF(I1410="Secured",(E1410*(VLOOKUP(F1410,'Background data'!B$8:H$18,5,FALSE))*(365.25*1*10^-6)),0)</f>
        <v>0.21301379999999995</v>
      </c>
    </row>
    <row r="1411" spans="1:13" x14ac:dyDescent="0.3">
      <c r="A1411" s="2" t="s">
        <v>508</v>
      </c>
      <c r="B1411" s="2" t="s">
        <v>355</v>
      </c>
      <c r="C1411" s="17">
        <v>45460</v>
      </c>
      <c r="D1411" s="2" t="s">
        <v>5</v>
      </c>
      <c r="E1411" s="2">
        <f>VLOOKUP(D1411,'Background data'!B$2:E$5,4,FALSE)</f>
        <v>64.8</v>
      </c>
      <c r="F1411" s="2" t="s">
        <v>11</v>
      </c>
      <c r="G1411" s="10">
        <v>45770</v>
      </c>
      <c r="H1411" s="2" t="s">
        <v>393</v>
      </c>
      <c r="I1411" s="2" t="str">
        <f t="shared" si="35"/>
        <v>Secured</v>
      </c>
      <c r="J1411" s="4">
        <f>IF($I1411="Secured",(E1411*(VLOOKUP(F1411,'Background data'!B$8:D$18,2,FALSE))*(365.25*1*10^-6)),0)</f>
        <v>1.0650689999999999E-2</v>
      </c>
      <c r="K1411" s="4">
        <f>IF($I1411="Secured",(E1411*(VLOOKUP(F1411,'Background data'!B$8:D$18,3,FALSE))*(365.25*1*10^-6)),0)</f>
        <v>0.11834099999999999</v>
      </c>
      <c r="L1411" s="4">
        <f>IF(I1411="Secured",(E1411*(VLOOKUP(F1411,'Background data'!B$8:G$18,4,FALSE))*(365.25*1*10^-6)),0)</f>
        <v>5.3253449999999996E-3</v>
      </c>
      <c r="M1411" s="4">
        <f>IF(I1411="Secured",(E1411*(VLOOKUP(F1411,'Background data'!B$8:H$18,5,FALSE))*(365.25*1*10^-6)),0)</f>
        <v>0.21301379999999995</v>
      </c>
    </row>
    <row r="1412" spans="1:13" x14ac:dyDescent="0.3">
      <c r="A1412" s="2" t="s">
        <v>509</v>
      </c>
      <c r="B1412" s="2" t="s">
        <v>355</v>
      </c>
      <c r="C1412" s="17">
        <v>45474</v>
      </c>
      <c r="D1412" s="2" t="s">
        <v>5</v>
      </c>
      <c r="E1412" s="2">
        <f>VLOOKUP(D1412,'Background data'!B$2:E$5,4,FALSE)</f>
        <v>64.8</v>
      </c>
      <c r="F1412" s="2" t="s">
        <v>11</v>
      </c>
      <c r="G1412" s="10">
        <v>45770</v>
      </c>
      <c r="H1412" s="2" t="s">
        <v>393</v>
      </c>
      <c r="I1412" s="2" t="str">
        <f t="shared" si="35"/>
        <v>Secured</v>
      </c>
      <c r="J1412" s="4">
        <f>IF($I1412="Secured",(E1412*(VLOOKUP(F1412,'Background data'!B$8:D$18,2,FALSE))*(365.25*1*10^-6)),0)</f>
        <v>1.0650689999999999E-2</v>
      </c>
      <c r="K1412" s="4">
        <f>IF($I1412="Secured",(E1412*(VLOOKUP(F1412,'Background data'!B$8:D$18,3,FALSE))*(365.25*1*10^-6)),0)</f>
        <v>0.11834099999999999</v>
      </c>
      <c r="L1412" s="4">
        <f>IF(I1412="Secured",(E1412*(VLOOKUP(F1412,'Background data'!B$8:G$18,4,FALSE))*(365.25*1*10^-6)),0)</f>
        <v>5.3253449999999996E-3</v>
      </c>
      <c r="M1412" s="4">
        <f>IF(I1412="Secured",(E1412*(VLOOKUP(F1412,'Background data'!B$8:H$18,5,FALSE))*(365.25*1*10^-6)),0)</f>
        <v>0.21301379999999995</v>
      </c>
    </row>
    <row r="1413" spans="1:13" x14ac:dyDescent="0.3">
      <c r="A1413" s="2" t="s">
        <v>510</v>
      </c>
      <c r="B1413" s="2" t="s">
        <v>355</v>
      </c>
      <c r="C1413" s="17">
        <v>45476</v>
      </c>
      <c r="D1413" s="2" t="s">
        <v>5</v>
      </c>
      <c r="E1413" s="2">
        <f>VLOOKUP(D1413,'Background data'!B$2:E$5,4,FALSE)</f>
        <v>64.8</v>
      </c>
      <c r="F1413" s="2" t="s">
        <v>11</v>
      </c>
      <c r="G1413" s="10">
        <v>45770</v>
      </c>
      <c r="H1413" s="2" t="s">
        <v>393</v>
      </c>
      <c r="I1413" s="2" t="str">
        <f t="shared" si="35"/>
        <v>Secured</v>
      </c>
      <c r="J1413" s="4">
        <f>IF($I1413="Secured",(E1413*(VLOOKUP(F1413,'Background data'!B$8:D$18,2,FALSE))*(365.25*1*10^-6)),0)</f>
        <v>1.0650689999999999E-2</v>
      </c>
      <c r="K1413" s="4">
        <f>IF($I1413="Secured",(E1413*(VLOOKUP(F1413,'Background data'!B$8:D$18,3,FALSE))*(365.25*1*10^-6)),0)</f>
        <v>0.11834099999999999</v>
      </c>
      <c r="L1413" s="4">
        <f>IF(I1413="Secured",(E1413*(VLOOKUP(F1413,'Background data'!B$8:G$18,4,FALSE))*(365.25*1*10^-6)),0)</f>
        <v>5.3253449999999996E-3</v>
      </c>
      <c r="M1413" s="4">
        <f>IF(I1413="Secured",(E1413*(VLOOKUP(F1413,'Background data'!B$8:H$18,5,FALSE))*(365.25*1*10^-6)),0)</f>
        <v>0.21301379999999995</v>
      </c>
    </row>
    <row r="1414" spans="1:13" x14ac:dyDescent="0.3">
      <c r="A1414" s="2" t="s">
        <v>511</v>
      </c>
      <c r="B1414" s="2" t="s">
        <v>355</v>
      </c>
      <c r="C1414" s="17">
        <v>45474</v>
      </c>
      <c r="D1414" s="2" t="s">
        <v>5</v>
      </c>
      <c r="E1414" s="2">
        <f>VLOOKUP(D1414,'Background data'!B$2:E$5,4,FALSE)</f>
        <v>64.8</v>
      </c>
      <c r="F1414" s="2" t="s">
        <v>11</v>
      </c>
      <c r="G1414" s="10">
        <v>45770</v>
      </c>
      <c r="H1414" s="2" t="s">
        <v>393</v>
      </c>
      <c r="I1414" s="2" t="str">
        <f t="shared" si="35"/>
        <v>Secured</v>
      </c>
      <c r="J1414" s="4">
        <f>IF($I1414="Secured",(E1414*(VLOOKUP(F1414,'Background data'!B$8:D$18,2,FALSE))*(365.25*1*10^-6)),0)</f>
        <v>1.0650689999999999E-2</v>
      </c>
      <c r="K1414" s="4">
        <f>IF($I1414="Secured",(E1414*(VLOOKUP(F1414,'Background data'!B$8:D$18,3,FALSE))*(365.25*1*10^-6)),0)</f>
        <v>0.11834099999999999</v>
      </c>
      <c r="L1414" s="4">
        <f>IF(I1414="Secured",(E1414*(VLOOKUP(F1414,'Background data'!B$8:G$18,4,FALSE))*(365.25*1*10^-6)),0)</f>
        <v>5.3253449999999996E-3</v>
      </c>
      <c r="M1414" s="4">
        <f>IF(I1414="Secured",(E1414*(VLOOKUP(F1414,'Background data'!B$8:H$18,5,FALSE))*(365.25*1*10^-6)),0)</f>
        <v>0.21301379999999995</v>
      </c>
    </row>
    <row r="1415" spans="1:13" x14ac:dyDescent="0.3">
      <c r="A1415" s="2" t="s">
        <v>512</v>
      </c>
      <c r="B1415" s="2" t="s">
        <v>355</v>
      </c>
      <c r="C1415" s="17">
        <v>45476</v>
      </c>
      <c r="D1415" s="2" t="s">
        <v>5</v>
      </c>
      <c r="E1415" s="2">
        <f>VLOOKUP(D1415,'Background data'!B$2:E$5,4,FALSE)</f>
        <v>64.8</v>
      </c>
      <c r="F1415" s="2" t="s">
        <v>11</v>
      </c>
      <c r="G1415" s="10">
        <v>45770</v>
      </c>
      <c r="H1415" s="2" t="s">
        <v>393</v>
      </c>
      <c r="I1415" s="2" t="str">
        <f t="shared" si="35"/>
        <v>Secured</v>
      </c>
      <c r="J1415" s="4">
        <f>IF($I1415="Secured",(E1415*(VLOOKUP(F1415,'Background data'!B$8:D$18,2,FALSE))*(365.25*1*10^-6)),0)</f>
        <v>1.0650689999999999E-2</v>
      </c>
      <c r="K1415" s="4">
        <f>IF($I1415="Secured",(E1415*(VLOOKUP(F1415,'Background data'!B$8:D$18,3,FALSE))*(365.25*1*10^-6)),0)</f>
        <v>0.11834099999999999</v>
      </c>
      <c r="L1415" s="4">
        <f>IF(I1415="Secured",(E1415*(VLOOKUP(F1415,'Background data'!B$8:G$18,4,FALSE))*(365.25*1*10^-6)),0)</f>
        <v>5.3253449999999996E-3</v>
      </c>
      <c r="M1415" s="4">
        <f>IF(I1415="Secured",(E1415*(VLOOKUP(F1415,'Background data'!B$8:H$18,5,FALSE))*(365.25*1*10^-6)),0)</f>
        <v>0.21301379999999995</v>
      </c>
    </row>
    <row r="1416" spans="1:13" x14ac:dyDescent="0.3">
      <c r="A1416" s="2" t="s">
        <v>513</v>
      </c>
      <c r="B1416" s="2" t="s">
        <v>356</v>
      </c>
      <c r="C1416" s="17">
        <v>45462</v>
      </c>
      <c r="D1416" s="2" t="s">
        <v>5</v>
      </c>
      <c r="E1416" s="2">
        <f>VLOOKUP(D1416,'Background data'!B$2:E$5,4,FALSE)</f>
        <v>64.8</v>
      </c>
      <c r="F1416" s="2" t="s">
        <v>11</v>
      </c>
      <c r="G1416" s="10">
        <v>45770</v>
      </c>
      <c r="H1416" s="2" t="s">
        <v>393</v>
      </c>
      <c r="I1416" s="2" t="str">
        <f t="shared" si="35"/>
        <v>Secured</v>
      </c>
      <c r="J1416" s="4">
        <f>IF($I1416="Secured",(E1416*(VLOOKUP(F1416,'Background data'!B$8:D$18,2,FALSE))*(365.25*1*10^-6)),0)</f>
        <v>1.0650689999999999E-2</v>
      </c>
      <c r="K1416" s="4">
        <f>IF($I1416="Secured",(E1416*(VLOOKUP(F1416,'Background data'!B$8:D$18,3,FALSE))*(365.25*1*10^-6)),0)</f>
        <v>0.11834099999999999</v>
      </c>
      <c r="L1416" s="4">
        <f>IF(I1416="Secured",(E1416*(VLOOKUP(F1416,'Background data'!B$8:G$18,4,FALSE))*(365.25*1*10^-6)),0)</f>
        <v>5.3253449999999996E-3</v>
      </c>
      <c r="M1416" s="4">
        <f>IF(I1416="Secured",(E1416*(VLOOKUP(F1416,'Background data'!B$8:H$18,5,FALSE))*(365.25*1*10^-6)),0)</f>
        <v>0.21301379999999995</v>
      </c>
    </row>
    <row r="1417" spans="1:13" x14ac:dyDescent="0.3">
      <c r="A1417" s="2" t="s">
        <v>514</v>
      </c>
      <c r="B1417" s="2" t="s">
        <v>356</v>
      </c>
      <c r="C1417" s="17">
        <v>45464</v>
      </c>
      <c r="D1417" s="2" t="s">
        <v>5</v>
      </c>
      <c r="E1417" s="2">
        <f>VLOOKUP(D1417,'Background data'!B$2:E$5,4,FALSE)</f>
        <v>64.8</v>
      </c>
      <c r="F1417" s="2" t="s">
        <v>11</v>
      </c>
      <c r="G1417" s="10">
        <v>45770</v>
      </c>
      <c r="H1417" s="2" t="s">
        <v>393</v>
      </c>
      <c r="I1417" s="2" t="str">
        <f t="shared" si="35"/>
        <v>Secured</v>
      </c>
      <c r="J1417" s="4">
        <f>IF($I1417="Secured",(E1417*(VLOOKUP(F1417,'Background data'!B$8:D$18,2,FALSE))*(365.25*1*10^-6)),0)</f>
        <v>1.0650689999999999E-2</v>
      </c>
      <c r="K1417" s="4">
        <f>IF($I1417="Secured",(E1417*(VLOOKUP(F1417,'Background data'!B$8:D$18,3,FALSE))*(365.25*1*10^-6)),0)</f>
        <v>0.11834099999999999</v>
      </c>
      <c r="L1417" s="4">
        <f>IF(I1417="Secured",(E1417*(VLOOKUP(F1417,'Background data'!B$8:G$18,4,FALSE))*(365.25*1*10^-6)),0)</f>
        <v>5.3253449999999996E-3</v>
      </c>
      <c r="M1417" s="4">
        <f>IF(I1417="Secured",(E1417*(VLOOKUP(F1417,'Background data'!B$8:H$18,5,FALSE))*(365.25*1*10^-6)),0)</f>
        <v>0.21301379999999995</v>
      </c>
    </row>
    <row r="1418" spans="1:13" x14ac:dyDescent="0.3">
      <c r="A1418" s="2" t="s">
        <v>515</v>
      </c>
      <c r="B1418" s="2" t="s">
        <v>356</v>
      </c>
      <c r="C1418" s="17">
        <v>45457</v>
      </c>
      <c r="D1418" s="2" t="s">
        <v>5</v>
      </c>
      <c r="E1418" s="2">
        <f>VLOOKUP(D1418,'Background data'!B$2:E$5,4,FALSE)</f>
        <v>64.8</v>
      </c>
      <c r="F1418" s="2" t="s">
        <v>11</v>
      </c>
      <c r="G1418" s="10">
        <v>45770</v>
      </c>
      <c r="H1418" s="2" t="s">
        <v>393</v>
      </c>
      <c r="I1418" s="2" t="str">
        <f t="shared" si="35"/>
        <v>Secured</v>
      </c>
      <c r="J1418" s="4">
        <f>IF($I1418="Secured",(E1418*(VLOOKUP(F1418,'Background data'!B$8:D$18,2,FALSE))*(365.25*1*10^-6)),0)</f>
        <v>1.0650689999999999E-2</v>
      </c>
      <c r="K1418" s="4">
        <f>IF($I1418="Secured",(E1418*(VLOOKUP(F1418,'Background data'!B$8:D$18,3,FALSE))*(365.25*1*10^-6)),0)</f>
        <v>0.11834099999999999</v>
      </c>
      <c r="L1418" s="4">
        <f>IF(I1418="Secured",(E1418*(VLOOKUP(F1418,'Background data'!B$8:G$18,4,FALSE))*(365.25*1*10^-6)),0)</f>
        <v>5.3253449999999996E-3</v>
      </c>
      <c r="M1418" s="4">
        <f>IF(I1418="Secured",(E1418*(VLOOKUP(F1418,'Background data'!B$8:H$18,5,FALSE))*(365.25*1*10^-6)),0)</f>
        <v>0.21301379999999995</v>
      </c>
    </row>
    <row r="1419" spans="1:13" x14ac:dyDescent="0.3">
      <c r="A1419" s="2" t="s">
        <v>516</v>
      </c>
      <c r="B1419" s="2" t="s">
        <v>356</v>
      </c>
      <c r="C1419" s="17">
        <v>45462</v>
      </c>
      <c r="D1419" s="2" t="s">
        <v>5</v>
      </c>
      <c r="E1419" s="2">
        <f>VLOOKUP(D1419,'Background data'!B$2:E$5,4,FALSE)</f>
        <v>64.8</v>
      </c>
      <c r="F1419" s="2" t="s">
        <v>11</v>
      </c>
      <c r="G1419" s="10">
        <v>45770</v>
      </c>
      <c r="H1419" s="2" t="s">
        <v>393</v>
      </c>
      <c r="I1419" s="2" t="str">
        <f t="shared" si="35"/>
        <v>Secured</v>
      </c>
      <c r="J1419" s="4">
        <f>IF($I1419="Secured",(E1419*(VLOOKUP(F1419,'Background data'!B$8:D$18,2,FALSE))*(365.25*1*10^-6)),0)</f>
        <v>1.0650689999999999E-2</v>
      </c>
      <c r="K1419" s="4">
        <f>IF($I1419="Secured",(E1419*(VLOOKUP(F1419,'Background data'!B$8:D$18,3,FALSE))*(365.25*1*10^-6)),0)</f>
        <v>0.11834099999999999</v>
      </c>
      <c r="L1419" s="4">
        <f>IF(I1419="Secured",(E1419*(VLOOKUP(F1419,'Background data'!B$8:G$18,4,FALSE))*(365.25*1*10^-6)),0)</f>
        <v>5.3253449999999996E-3</v>
      </c>
      <c r="M1419" s="4">
        <f>IF(I1419="Secured",(E1419*(VLOOKUP(F1419,'Background data'!B$8:H$18,5,FALSE))*(365.25*1*10^-6)),0)</f>
        <v>0.21301379999999995</v>
      </c>
    </row>
    <row r="1420" spans="1:13" x14ac:dyDescent="0.3">
      <c r="A1420" s="2" t="s">
        <v>517</v>
      </c>
      <c r="B1420" s="2" t="s">
        <v>356</v>
      </c>
      <c r="C1420" s="17">
        <v>45463</v>
      </c>
      <c r="D1420" s="2" t="s">
        <v>5</v>
      </c>
      <c r="E1420" s="2">
        <f>VLOOKUP(D1420,'Background data'!B$2:E$5,4,FALSE)</f>
        <v>64.8</v>
      </c>
      <c r="F1420" s="2" t="s">
        <v>11</v>
      </c>
      <c r="G1420" s="10">
        <v>45770</v>
      </c>
      <c r="H1420" s="2" t="s">
        <v>393</v>
      </c>
      <c r="I1420" s="2" t="str">
        <f t="shared" si="35"/>
        <v>Secured</v>
      </c>
      <c r="J1420" s="4">
        <f>IF($I1420="Secured",(E1420*(VLOOKUP(F1420,'Background data'!B$8:D$18,2,FALSE))*(365.25*1*10^-6)),0)</f>
        <v>1.0650689999999999E-2</v>
      </c>
      <c r="K1420" s="4">
        <f>IF($I1420="Secured",(E1420*(VLOOKUP(F1420,'Background data'!B$8:D$18,3,FALSE))*(365.25*1*10^-6)),0)</f>
        <v>0.11834099999999999</v>
      </c>
      <c r="L1420" s="4">
        <f>IF(I1420="Secured",(E1420*(VLOOKUP(F1420,'Background data'!B$8:G$18,4,FALSE))*(365.25*1*10^-6)),0)</f>
        <v>5.3253449999999996E-3</v>
      </c>
      <c r="M1420" s="4">
        <f>IF(I1420="Secured",(E1420*(VLOOKUP(F1420,'Background data'!B$8:H$18,5,FALSE))*(365.25*1*10^-6)),0)</f>
        <v>0.21301379999999995</v>
      </c>
    </row>
    <row r="1421" spans="1:13" x14ac:dyDescent="0.3">
      <c r="A1421" s="2" t="s">
        <v>518</v>
      </c>
      <c r="B1421" s="2" t="s">
        <v>357</v>
      </c>
      <c r="C1421" s="17">
        <v>45462</v>
      </c>
      <c r="D1421" s="2" t="s">
        <v>5</v>
      </c>
      <c r="E1421" s="2">
        <f>VLOOKUP(D1421,'Background data'!B$2:E$5,4,FALSE)</f>
        <v>64.8</v>
      </c>
      <c r="F1421" s="2" t="s">
        <v>11</v>
      </c>
      <c r="G1421" s="10">
        <v>45770</v>
      </c>
      <c r="H1421" s="2" t="s">
        <v>393</v>
      </c>
      <c r="I1421" s="2" t="str">
        <f t="shared" si="35"/>
        <v>Secured</v>
      </c>
      <c r="J1421" s="4">
        <f>IF($I1421="Secured",(E1421*(VLOOKUP(F1421,'Background data'!B$8:D$18,2,FALSE))*(365.25*1*10^-6)),0)</f>
        <v>1.0650689999999999E-2</v>
      </c>
      <c r="K1421" s="4">
        <f>IF($I1421="Secured",(E1421*(VLOOKUP(F1421,'Background data'!B$8:D$18,3,FALSE))*(365.25*1*10^-6)),0)</f>
        <v>0.11834099999999999</v>
      </c>
      <c r="L1421" s="4">
        <f>IF(I1421="Secured",(E1421*(VLOOKUP(F1421,'Background data'!B$8:G$18,4,FALSE))*(365.25*1*10^-6)),0)</f>
        <v>5.3253449999999996E-3</v>
      </c>
      <c r="M1421" s="4">
        <f>IF(I1421="Secured",(E1421*(VLOOKUP(F1421,'Background data'!B$8:H$18,5,FALSE))*(365.25*1*10^-6)),0)</f>
        <v>0.21301379999999995</v>
      </c>
    </row>
    <row r="1422" spans="1:13" x14ac:dyDescent="0.3">
      <c r="A1422" s="2" t="s">
        <v>519</v>
      </c>
      <c r="B1422" s="2" t="s">
        <v>358</v>
      </c>
      <c r="C1422" s="17">
        <v>45484</v>
      </c>
      <c r="D1422" s="2" t="s">
        <v>5</v>
      </c>
      <c r="E1422" s="2">
        <f>VLOOKUP(D1422,'Background data'!B$2:E$5,4,FALSE)</f>
        <v>64.8</v>
      </c>
      <c r="F1422" s="2" t="s">
        <v>11</v>
      </c>
      <c r="G1422" s="10">
        <v>45770</v>
      </c>
      <c r="H1422" s="2" t="s">
        <v>393</v>
      </c>
      <c r="I1422" s="2" t="str">
        <f t="shared" si="35"/>
        <v>Secured</v>
      </c>
      <c r="J1422" s="4">
        <f>IF($I1422="Secured",(E1422*(VLOOKUP(F1422,'Background data'!B$8:D$18,2,FALSE))*(365.25*1*10^-6)),0)</f>
        <v>1.0650689999999999E-2</v>
      </c>
      <c r="K1422" s="4">
        <f>IF($I1422="Secured",(E1422*(VLOOKUP(F1422,'Background data'!B$8:D$18,3,FALSE))*(365.25*1*10^-6)),0)</f>
        <v>0.11834099999999999</v>
      </c>
      <c r="L1422" s="4">
        <f>IF(I1422="Secured",(E1422*(VLOOKUP(F1422,'Background data'!B$8:G$18,4,FALSE))*(365.25*1*10^-6)),0)</f>
        <v>5.3253449999999996E-3</v>
      </c>
      <c r="M1422" s="4">
        <f>IF(I1422="Secured",(E1422*(VLOOKUP(F1422,'Background data'!B$8:H$18,5,FALSE))*(365.25*1*10^-6)),0)</f>
        <v>0.21301379999999995</v>
      </c>
    </row>
    <row r="1423" spans="1:13" x14ac:dyDescent="0.3">
      <c r="A1423" s="2" t="s">
        <v>520</v>
      </c>
      <c r="B1423" s="2" t="s">
        <v>359</v>
      </c>
      <c r="C1423" s="17">
        <v>45461</v>
      </c>
      <c r="D1423" s="2" t="s">
        <v>5</v>
      </c>
      <c r="E1423" s="2">
        <f>VLOOKUP(D1423,'Background data'!B$2:E$5,4,FALSE)</f>
        <v>64.8</v>
      </c>
      <c r="F1423" s="2" t="s">
        <v>11</v>
      </c>
      <c r="G1423" s="10">
        <v>45770</v>
      </c>
      <c r="H1423" s="2" t="s">
        <v>393</v>
      </c>
      <c r="I1423" s="2" t="str">
        <f t="shared" si="35"/>
        <v>Secured</v>
      </c>
      <c r="J1423" s="4">
        <f>IF($I1423="Secured",(E1423*(VLOOKUP(F1423,'Background data'!B$8:D$18,2,FALSE))*(365.25*1*10^-6)),0)</f>
        <v>1.0650689999999999E-2</v>
      </c>
      <c r="K1423" s="4">
        <f>IF($I1423="Secured",(E1423*(VLOOKUP(F1423,'Background data'!B$8:D$18,3,FALSE))*(365.25*1*10^-6)),0)</f>
        <v>0.11834099999999999</v>
      </c>
      <c r="L1423" s="4">
        <f>IF(I1423="Secured",(E1423*(VLOOKUP(F1423,'Background data'!B$8:G$18,4,FALSE))*(365.25*1*10^-6)),0)</f>
        <v>5.3253449999999996E-3</v>
      </c>
      <c r="M1423" s="4">
        <f>IF(I1423="Secured",(E1423*(VLOOKUP(F1423,'Background data'!B$8:H$18,5,FALSE))*(365.25*1*10^-6)),0)</f>
        <v>0.21301379999999995</v>
      </c>
    </row>
    <row r="1424" spans="1:13" x14ac:dyDescent="0.3">
      <c r="A1424" s="2" t="s">
        <v>521</v>
      </c>
      <c r="B1424" s="2" t="s">
        <v>359</v>
      </c>
      <c r="C1424" s="17">
        <v>45456</v>
      </c>
      <c r="D1424" s="2" t="s">
        <v>5</v>
      </c>
      <c r="E1424" s="2">
        <f>VLOOKUP(D1424,'Background data'!B$2:E$5,4,FALSE)</f>
        <v>64.8</v>
      </c>
      <c r="F1424" s="2" t="s">
        <v>11</v>
      </c>
      <c r="G1424" s="10">
        <v>45770</v>
      </c>
      <c r="H1424" s="2" t="s">
        <v>393</v>
      </c>
      <c r="I1424" s="2" t="str">
        <f t="shared" si="35"/>
        <v>Secured</v>
      </c>
      <c r="J1424" s="4">
        <f>IF($I1424="Secured",(E1424*(VLOOKUP(F1424,'Background data'!B$8:D$18,2,FALSE))*(365.25*1*10^-6)),0)</f>
        <v>1.0650689999999999E-2</v>
      </c>
      <c r="K1424" s="4">
        <f>IF($I1424="Secured",(E1424*(VLOOKUP(F1424,'Background data'!B$8:D$18,3,FALSE))*(365.25*1*10^-6)),0)</f>
        <v>0.11834099999999999</v>
      </c>
      <c r="L1424" s="4">
        <f>IF(I1424="Secured",(E1424*(VLOOKUP(F1424,'Background data'!B$8:G$18,4,FALSE))*(365.25*1*10^-6)),0)</f>
        <v>5.3253449999999996E-3</v>
      </c>
      <c r="M1424" s="4">
        <f>IF(I1424="Secured",(E1424*(VLOOKUP(F1424,'Background data'!B$8:H$18,5,FALSE))*(365.25*1*10^-6)),0)</f>
        <v>0.21301379999999995</v>
      </c>
    </row>
    <row r="1425" spans="1:13" x14ac:dyDescent="0.3">
      <c r="A1425" s="2" t="s">
        <v>522</v>
      </c>
      <c r="B1425" s="2" t="s">
        <v>359</v>
      </c>
      <c r="C1425" s="17">
        <v>45478</v>
      </c>
      <c r="D1425" s="2" t="s">
        <v>5</v>
      </c>
      <c r="E1425" s="2">
        <f>VLOOKUP(D1425,'Background data'!B$2:E$5,4,FALSE)</f>
        <v>64.8</v>
      </c>
      <c r="F1425" s="2" t="s">
        <v>11</v>
      </c>
      <c r="G1425" s="10">
        <v>45770</v>
      </c>
      <c r="H1425" s="2" t="s">
        <v>393</v>
      </c>
      <c r="I1425" s="2" t="str">
        <f t="shared" si="35"/>
        <v>Secured</v>
      </c>
      <c r="J1425" s="4">
        <f>IF($I1425="Secured",(E1425*(VLOOKUP(F1425,'Background data'!B$8:D$18,2,FALSE))*(365.25*1*10^-6)),0)</f>
        <v>1.0650689999999999E-2</v>
      </c>
      <c r="K1425" s="4">
        <f>IF($I1425="Secured",(E1425*(VLOOKUP(F1425,'Background data'!B$8:D$18,3,FALSE))*(365.25*1*10^-6)),0)</f>
        <v>0.11834099999999999</v>
      </c>
      <c r="L1425" s="4">
        <f>IF(I1425="Secured",(E1425*(VLOOKUP(F1425,'Background data'!B$8:G$18,4,FALSE))*(365.25*1*10^-6)),0)</f>
        <v>5.3253449999999996E-3</v>
      </c>
      <c r="M1425" s="4">
        <f>IF(I1425="Secured",(E1425*(VLOOKUP(F1425,'Background data'!B$8:H$18,5,FALSE))*(365.25*1*10^-6)),0)</f>
        <v>0.21301379999999995</v>
      </c>
    </row>
    <row r="1426" spans="1:13" x14ac:dyDescent="0.3">
      <c r="A1426" s="2" t="s">
        <v>523</v>
      </c>
      <c r="B1426" s="2" t="s">
        <v>360</v>
      </c>
      <c r="C1426" s="17">
        <v>45525</v>
      </c>
      <c r="D1426" s="2" t="s">
        <v>5</v>
      </c>
      <c r="E1426" s="2">
        <f>VLOOKUP(D1426,'Background data'!B$2:E$5,4,FALSE)</f>
        <v>64.8</v>
      </c>
      <c r="F1426" s="2" t="s">
        <v>11</v>
      </c>
      <c r="G1426" s="10">
        <v>45770</v>
      </c>
      <c r="H1426" s="2" t="s">
        <v>393</v>
      </c>
      <c r="I1426" s="2" t="str">
        <f t="shared" si="35"/>
        <v>Secured</v>
      </c>
      <c r="J1426" s="4">
        <f>IF($I1426="Secured",(E1426*(VLOOKUP(F1426,'Background data'!B$8:D$18,2,FALSE))*(365.25*1*10^-6)),0)</f>
        <v>1.0650689999999999E-2</v>
      </c>
      <c r="K1426" s="4">
        <f>IF($I1426="Secured",(E1426*(VLOOKUP(F1426,'Background data'!B$8:D$18,3,FALSE))*(365.25*1*10^-6)),0)</f>
        <v>0.11834099999999999</v>
      </c>
      <c r="L1426" s="4">
        <f>IF(I1426="Secured",(E1426*(VLOOKUP(F1426,'Background data'!B$8:G$18,4,FALSE))*(365.25*1*10^-6)),0)</f>
        <v>5.3253449999999996E-3</v>
      </c>
      <c r="M1426" s="4">
        <f>IF(I1426="Secured",(E1426*(VLOOKUP(F1426,'Background data'!B$8:H$18,5,FALSE))*(365.25*1*10^-6)),0)</f>
        <v>0.21301379999999995</v>
      </c>
    </row>
    <row r="1427" spans="1:13" x14ac:dyDescent="0.3">
      <c r="A1427" s="2" t="s">
        <v>524</v>
      </c>
      <c r="B1427" s="2" t="s">
        <v>361</v>
      </c>
      <c r="C1427" s="17">
        <v>45468</v>
      </c>
      <c r="D1427" s="2" t="s">
        <v>5</v>
      </c>
      <c r="E1427" s="2">
        <f>VLOOKUP(D1427,'Background data'!B$2:E$5,4,FALSE)</f>
        <v>64.8</v>
      </c>
      <c r="F1427" s="2" t="s">
        <v>13</v>
      </c>
      <c r="G1427" s="10">
        <v>45770</v>
      </c>
      <c r="H1427" s="2" t="s">
        <v>400</v>
      </c>
      <c r="I1427" s="2" t="str">
        <f t="shared" si="35"/>
        <v>Secured</v>
      </c>
      <c r="J1427" s="4">
        <f>IF($I1427="Secured",(E1427*(VLOOKUP(F1427,'Background data'!B$8:D$18,2,FALSE))*(365.25*1*10^-6)),0)</f>
        <v>1.0650689999999999E-2</v>
      </c>
      <c r="K1427" s="4">
        <f>IF($I1427="Secured",(E1427*(VLOOKUP(F1427,'Background data'!B$8:D$18,3,FALSE))*(365.25*1*10^-6)),0)</f>
        <v>0.11834099999999999</v>
      </c>
      <c r="L1427" s="4">
        <f>IF(I1427="Secured",(E1427*(VLOOKUP(F1427,'Background data'!B$8:G$18,4,FALSE))*(365.25*1*10^-6)),0)</f>
        <v>5.3253449999999996E-3</v>
      </c>
      <c r="M1427" s="4">
        <f>IF(I1427="Secured",(E1427*(VLOOKUP(F1427,'Background data'!B$8:H$18,5,FALSE))*(365.25*1*10^-6)),0)</f>
        <v>0.21301379999999995</v>
      </c>
    </row>
    <row r="1428" spans="1:13" x14ac:dyDescent="0.3">
      <c r="A1428" s="2" t="s">
        <v>525</v>
      </c>
      <c r="B1428" s="2" t="s">
        <v>361</v>
      </c>
      <c r="C1428" s="17">
        <v>45470</v>
      </c>
      <c r="D1428" s="2" t="s">
        <v>5</v>
      </c>
      <c r="E1428" s="2">
        <f>VLOOKUP(D1428,'Background data'!B$2:E$5,4,FALSE)</f>
        <v>64.8</v>
      </c>
      <c r="F1428" s="2" t="s">
        <v>13</v>
      </c>
      <c r="G1428" s="10">
        <v>45770</v>
      </c>
      <c r="H1428" s="2" t="s">
        <v>400</v>
      </c>
      <c r="I1428" s="2" t="str">
        <f t="shared" si="35"/>
        <v>Secured</v>
      </c>
      <c r="J1428" s="4">
        <f>IF($I1428="Secured",(E1428*(VLOOKUP(F1428,'Background data'!B$8:D$18,2,FALSE))*(365.25*1*10^-6)),0)</f>
        <v>1.0650689999999999E-2</v>
      </c>
      <c r="K1428" s="4">
        <f>IF($I1428="Secured",(E1428*(VLOOKUP(F1428,'Background data'!B$8:D$18,3,FALSE))*(365.25*1*10^-6)),0)</f>
        <v>0.11834099999999999</v>
      </c>
      <c r="L1428" s="4">
        <f>IF(I1428="Secured",(E1428*(VLOOKUP(F1428,'Background data'!B$8:G$18,4,FALSE))*(365.25*1*10^-6)),0)</f>
        <v>5.3253449999999996E-3</v>
      </c>
      <c r="M1428" s="4">
        <f>IF(I1428="Secured",(E1428*(VLOOKUP(F1428,'Background data'!B$8:H$18,5,FALSE))*(365.25*1*10^-6)),0)</f>
        <v>0.21301379999999995</v>
      </c>
    </row>
    <row r="1429" spans="1:13" x14ac:dyDescent="0.3">
      <c r="A1429" s="2" t="s">
        <v>526</v>
      </c>
      <c r="B1429" s="2" t="s">
        <v>361</v>
      </c>
      <c r="C1429" s="17">
        <v>45460</v>
      </c>
      <c r="D1429" s="2" t="s">
        <v>5</v>
      </c>
      <c r="E1429" s="2">
        <f>VLOOKUP(D1429,'Background data'!B$2:E$5,4,FALSE)</f>
        <v>64.8</v>
      </c>
      <c r="F1429" s="2" t="s">
        <v>13</v>
      </c>
      <c r="G1429" s="10">
        <v>45770</v>
      </c>
      <c r="H1429" s="2" t="s">
        <v>400</v>
      </c>
      <c r="I1429" s="2" t="str">
        <f t="shared" si="35"/>
        <v>Secured</v>
      </c>
      <c r="J1429" s="4">
        <f>IF($I1429="Secured",(E1429*(VLOOKUP(F1429,'Background data'!B$8:D$18,2,FALSE))*(365.25*1*10^-6)),0)</f>
        <v>1.0650689999999999E-2</v>
      </c>
      <c r="K1429" s="4">
        <f>IF($I1429="Secured",(E1429*(VLOOKUP(F1429,'Background data'!B$8:D$18,3,FALSE))*(365.25*1*10^-6)),0)</f>
        <v>0.11834099999999999</v>
      </c>
      <c r="L1429" s="4">
        <f>IF(I1429="Secured",(E1429*(VLOOKUP(F1429,'Background data'!B$8:G$18,4,FALSE))*(365.25*1*10^-6)),0)</f>
        <v>5.3253449999999996E-3</v>
      </c>
      <c r="M1429" s="4">
        <f>IF(I1429="Secured",(E1429*(VLOOKUP(F1429,'Background data'!B$8:H$18,5,FALSE))*(365.25*1*10^-6)),0)</f>
        <v>0.21301379999999995</v>
      </c>
    </row>
    <row r="1430" spans="1:13" x14ac:dyDescent="0.3">
      <c r="A1430" s="2" t="s">
        <v>527</v>
      </c>
      <c r="B1430" s="2" t="s">
        <v>362</v>
      </c>
      <c r="C1430" s="17">
        <v>45467</v>
      </c>
      <c r="D1430" s="2" t="s">
        <v>5</v>
      </c>
      <c r="E1430" s="2">
        <f>VLOOKUP(D1430,'Background data'!B$2:E$5,4,FALSE)</f>
        <v>64.8</v>
      </c>
      <c r="F1430" s="2" t="s">
        <v>13</v>
      </c>
      <c r="G1430" s="10">
        <v>45770</v>
      </c>
      <c r="H1430" s="2" t="s">
        <v>400</v>
      </c>
      <c r="I1430" s="2" t="str">
        <f t="shared" si="35"/>
        <v>Secured</v>
      </c>
      <c r="J1430" s="4">
        <f>IF($I1430="Secured",(E1430*(VLOOKUP(F1430,'Background data'!B$8:D$18,2,FALSE))*(365.25*1*10^-6)),0)</f>
        <v>1.0650689999999999E-2</v>
      </c>
      <c r="K1430" s="4">
        <f>IF($I1430="Secured",(E1430*(VLOOKUP(F1430,'Background data'!B$8:D$18,3,FALSE))*(365.25*1*10^-6)),0)</f>
        <v>0.11834099999999999</v>
      </c>
      <c r="L1430" s="4">
        <f>IF(I1430="Secured",(E1430*(VLOOKUP(F1430,'Background data'!B$8:G$18,4,FALSE))*(365.25*1*10^-6)),0)</f>
        <v>5.3253449999999996E-3</v>
      </c>
      <c r="M1430" s="4">
        <f>IF(I1430="Secured",(E1430*(VLOOKUP(F1430,'Background data'!B$8:H$18,5,FALSE))*(365.25*1*10^-6)),0)</f>
        <v>0.21301379999999995</v>
      </c>
    </row>
    <row r="1431" spans="1:13" x14ac:dyDescent="0.3">
      <c r="A1431" s="2" t="s">
        <v>528</v>
      </c>
      <c r="B1431" s="2" t="s">
        <v>362</v>
      </c>
      <c r="C1431" s="17">
        <v>45474</v>
      </c>
      <c r="D1431" s="2" t="s">
        <v>5</v>
      </c>
      <c r="E1431" s="2">
        <f>VLOOKUP(D1431,'Background data'!B$2:E$5,4,FALSE)</f>
        <v>64.8</v>
      </c>
      <c r="F1431" s="2" t="s">
        <v>13</v>
      </c>
      <c r="G1431" s="10">
        <v>45770</v>
      </c>
      <c r="H1431" s="2" t="s">
        <v>400</v>
      </c>
      <c r="I1431" s="2" t="str">
        <f t="shared" si="35"/>
        <v>Secured</v>
      </c>
      <c r="J1431" s="4">
        <f>IF($I1431="Secured",(E1431*(VLOOKUP(F1431,'Background data'!B$8:D$18,2,FALSE))*(365.25*1*10^-6)),0)</f>
        <v>1.0650689999999999E-2</v>
      </c>
      <c r="K1431" s="4">
        <f>IF($I1431="Secured",(E1431*(VLOOKUP(F1431,'Background data'!B$8:D$18,3,FALSE))*(365.25*1*10^-6)),0)</f>
        <v>0.11834099999999999</v>
      </c>
      <c r="L1431" s="4">
        <f>IF(I1431="Secured",(E1431*(VLOOKUP(F1431,'Background data'!B$8:G$18,4,FALSE))*(365.25*1*10^-6)),0)</f>
        <v>5.3253449999999996E-3</v>
      </c>
      <c r="M1431" s="4">
        <f>IF(I1431="Secured",(E1431*(VLOOKUP(F1431,'Background data'!B$8:H$18,5,FALSE))*(365.25*1*10^-6)),0)</f>
        <v>0.21301379999999995</v>
      </c>
    </row>
    <row r="1432" spans="1:13" x14ac:dyDescent="0.3">
      <c r="A1432" s="2" t="s">
        <v>529</v>
      </c>
      <c r="B1432" s="2" t="s">
        <v>363</v>
      </c>
      <c r="C1432" s="17">
        <v>45471</v>
      </c>
      <c r="D1432" s="2" t="s">
        <v>5</v>
      </c>
      <c r="E1432" s="2">
        <f>VLOOKUP(D1432,'Background data'!B$2:E$5,4,FALSE)</f>
        <v>64.8</v>
      </c>
      <c r="F1432" s="2" t="s">
        <v>13</v>
      </c>
      <c r="G1432" s="10">
        <v>45770</v>
      </c>
      <c r="H1432" s="2" t="s">
        <v>400</v>
      </c>
      <c r="I1432" s="2" t="str">
        <f t="shared" si="35"/>
        <v>Secured</v>
      </c>
      <c r="J1432" s="4">
        <f>IF($I1432="Secured",(E1432*(VLOOKUP(F1432,'Background data'!B$8:D$18,2,FALSE))*(365.25*1*10^-6)),0)</f>
        <v>1.0650689999999999E-2</v>
      </c>
      <c r="K1432" s="4">
        <f>IF($I1432="Secured",(E1432*(VLOOKUP(F1432,'Background data'!B$8:D$18,3,FALSE))*(365.25*1*10^-6)),0)</f>
        <v>0.11834099999999999</v>
      </c>
      <c r="L1432" s="4">
        <f>IF(I1432="Secured",(E1432*(VLOOKUP(F1432,'Background data'!B$8:G$18,4,FALSE))*(365.25*1*10^-6)),0)</f>
        <v>5.3253449999999996E-3</v>
      </c>
      <c r="M1432" s="4">
        <f>IF(I1432="Secured",(E1432*(VLOOKUP(F1432,'Background data'!B$8:H$18,5,FALSE))*(365.25*1*10^-6)),0)</f>
        <v>0.21301379999999995</v>
      </c>
    </row>
    <row r="1433" spans="1:13" x14ac:dyDescent="0.3">
      <c r="A1433" s="2" t="s">
        <v>530</v>
      </c>
      <c r="B1433" s="2" t="s">
        <v>363</v>
      </c>
      <c r="C1433" s="17">
        <v>45475</v>
      </c>
      <c r="D1433" s="2" t="s">
        <v>5</v>
      </c>
      <c r="E1433" s="2">
        <f>VLOOKUP(D1433,'Background data'!B$2:E$5,4,FALSE)</f>
        <v>64.8</v>
      </c>
      <c r="F1433" s="2" t="s">
        <v>13</v>
      </c>
      <c r="G1433" s="10">
        <v>45770</v>
      </c>
      <c r="H1433" s="2" t="s">
        <v>400</v>
      </c>
      <c r="I1433" s="2" t="str">
        <f t="shared" si="35"/>
        <v>Secured</v>
      </c>
      <c r="J1433" s="4">
        <f>IF($I1433="Secured",(E1433*(VLOOKUP(F1433,'Background data'!B$8:D$18,2,FALSE))*(365.25*1*10^-6)),0)</f>
        <v>1.0650689999999999E-2</v>
      </c>
      <c r="K1433" s="4">
        <f>IF($I1433="Secured",(E1433*(VLOOKUP(F1433,'Background data'!B$8:D$18,3,FALSE))*(365.25*1*10^-6)),0)</f>
        <v>0.11834099999999999</v>
      </c>
      <c r="L1433" s="4">
        <f>IF(I1433="Secured",(E1433*(VLOOKUP(F1433,'Background data'!B$8:G$18,4,FALSE))*(365.25*1*10^-6)),0)</f>
        <v>5.3253449999999996E-3</v>
      </c>
      <c r="M1433" s="4">
        <f>IF(I1433="Secured",(E1433*(VLOOKUP(F1433,'Background data'!B$8:H$18,5,FALSE))*(365.25*1*10^-6)),0)</f>
        <v>0.21301379999999995</v>
      </c>
    </row>
    <row r="1434" spans="1:13" x14ac:dyDescent="0.3">
      <c r="A1434" s="2" t="s">
        <v>531</v>
      </c>
      <c r="B1434" s="2" t="s">
        <v>364</v>
      </c>
      <c r="C1434" s="17">
        <v>45468</v>
      </c>
      <c r="D1434" s="2" t="s">
        <v>5</v>
      </c>
      <c r="E1434" s="2">
        <f>VLOOKUP(D1434,'Background data'!B$2:E$5,4,FALSE)</f>
        <v>64.8</v>
      </c>
      <c r="F1434" s="2" t="s">
        <v>13</v>
      </c>
      <c r="G1434" s="10">
        <v>45770</v>
      </c>
      <c r="H1434" s="2" t="s">
        <v>400</v>
      </c>
      <c r="I1434" s="2" t="str">
        <f t="shared" si="35"/>
        <v>Secured</v>
      </c>
      <c r="J1434" s="4">
        <f>IF($I1434="Secured",(E1434*(VLOOKUP(F1434,'Background data'!B$8:D$18,2,FALSE))*(365.25*1*10^-6)),0)</f>
        <v>1.0650689999999999E-2</v>
      </c>
      <c r="K1434" s="4">
        <f>IF($I1434="Secured",(E1434*(VLOOKUP(F1434,'Background data'!B$8:D$18,3,FALSE))*(365.25*1*10^-6)),0)</f>
        <v>0.11834099999999999</v>
      </c>
      <c r="L1434" s="4">
        <f>IF(I1434="Secured",(E1434*(VLOOKUP(F1434,'Background data'!B$8:G$18,4,FALSE))*(365.25*1*10^-6)),0)</f>
        <v>5.3253449999999996E-3</v>
      </c>
      <c r="M1434" s="4">
        <f>IF(I1434="Secured",(E1434*(VLOOKUP(F1434,'Background data'!B$8:H$18,5,FALSE))*(365.25*1*10^-6)),0)</f>
        <v>0.21301379999999995</v>
      </c>
    </row>
    <row r="1435" spans="1:13" x14ac:dyDescent="0.3">
      <c r="A1435" s="2" t="s">
        <v>532</v>
      </c>
      <c r="B1435" s="2" t="s">
        <v>364</v>
      </c>
      <c r="C1435" s="17">
        <v>45503</v>
      </c>
      <c r="D1435" s="2" t="s">
        <v>5</v>
      </c>
      <c r="E1435" s="2">
        <f>VLOOKUP(D1435,'Background data'!B$2:E$5,4,FALSE)</f>
        <v>64.8</v>
      </c>
      <c r="F1435" s="2" t="s">
        <v>13</v>
      </c>
      <c r="G1435" s="10">
        <v>45770</v>
      </c>
      <c r="H1435" s="2" t="s">
        <v>400</v>
      </c>
      <c r="I1435" s="2" t="str">
        <f t="shared" si="35"/>
        <v>Secured</v>
      </c>
      <c r="J1435" s="4">
        <f>IF($I1435="Secured",(E1435*(VLOOKUP(F1435,'Background data'!B$8:D$18,2,FALSE))*(365.25*1*10^-6)),0)</f>
        <v>1.0650689999999999E-2</v>
      </c>
      <c r="K1435" s="4">
        <f>IF($I1435="Secured",(E1435*(VLOOKUP(F1435,'Background data'!B$8:D$18,3,FALSE))*(365.25*1*10^-6)),0)</f>
        <v>0.11834099999999999</v>
      </c>
      <c r="L1435" s="4">
        <f>IF(I1435="Secured",(E1435*(VLOOKUP(F1435,'Background data'!B$8:G$18,4,FALSE))*(365.25*1*10^-6)),0)</f>
        <v>5.3253449999999996E-3</v>
      </c>
      <c r="M1435" s="4">
        <f>IF(I1435="Secured",(E1435*(VLOOKUP(F1435,'Background data'!B$8:H$18,5,FALSE))*(365.25*1*10^-6)),0)</f>
        <v>0.21301379999999995</v>
      </c>
    </row>
    <row r="1436" spans="1:13" x14ac:dyDescent="0.3">
      <c r="A1436" s="2" t="s">
        <v>533</v>
      </c>
      <c r="B1436" s="2" t="s">
        <v>365</v>
      </c>
      <c r="C1436" s="17">
        <v>45470</v>
      </c>
      <c r="D1436" s="2" t="s">
        <v>4</v>
      </c>
      <c r="E1436" s="2">
        <f>VLOOKUP(D1436,'Background data'!B$2:E$5,4,FALSE)</f>
        <v>47.25</v>
      </c>
      <c r="F1436" s="2" t="s">
        <v>13</v>
      </c>
      <c r="G1436" s="10">
        <v>45770</v>
      </c>
      <c r="H1436" s="2" t="s">
        <v>400</v>
      </c>
      <c r="I1436" s="2" t="str">
        <f t="shared" ref="I1436:I1468" si="36">IF(G1436="","Not secured","Secured")</f>
        <v>Secured</v>
      </c>
      <c r="J1436" s="4">
        <f>IF($I1436="Secured",(E1436*(VLOOKUP(F1436,'Background data'!B$8:D$18,2,FALSE))*(365.25*1*10^-6)),0)</f>
        <v>7.7661281249999988E-3</v>
      </c>
      <c r="K1436" s="4">
        <f>IF($I1436="Secured",(E1436*(VLOOKUP(F1436,'Background data'!B$8:D$18,3,FALSE))*(365.25*1*10^-6)),0)</f>
        <v>8.6290312499999994E-2</v>
      </c>
      <c r="L1436" s="4">
        <f>IF(I1436="Secured",(E1436*(VLOOKUP(F1436,'Background data'!B$8:G$18,4,FALSE))*(365.25*1*10^-6)),0)</f>
        <v>3.8830640624999994E-3</v>
      </c>
      <c r="M1436" s="4">
        <f>IF(I1436="Secured",(E1436*(VLOOKUP(F1436,'Background data'!B$8:H$18,5,FALSE))*(365.25*1*10^-6)),0)</f>
        <v>0.15532256249999998</v>
      </c>
    </row>
    <row r="1437" spans="1:13" x14ac:dyDescent="0.3">
      <c r="A1437" s="2" t="s">
        <v>534</v>
      </c>
      <c r="B1437" s="2" t="s">
        <v>366</v>
      </c>
      <c r="C1437" s="17">
        <v>45460</v>
      </c>
      <c r="D1437" s="2" t="s">
        <v>5</v>
      </c>
      <c r="E1437" s="2">
        <f>VLOOKUP(D1437,'Background data'!B$2:E$5,4,FALSE)</f>
        <v>64.8</v>
      </c>
      <c r="F1437" s="2" t="s">
        <v>13</v>
      </c>
      <c r="G1437" s="10">
        <v>45770</v>
      </c>
      <c r="H1437" s="2" t="s">
        <v>400</v>
      </c>
      <c r="I1437" s="2" t="str">
        <f t="shared" si="36"/>
        <v>Secured</v>
      </c>
      <c r="J1437" s="4">
        <f>IF($I1437="Secured",(E1437*(VLOOKUP(F1437,'Background data'!B$8:D$18,2,FALSE))*(365.25*1*10^-6)),0)</f>
        <v>1.0650689999999999E-2</v>
      </c>
      <c r="K1437" s="4">
        <f>IF($I1437="Secured",(E1437*(VLOOKUP(F1437,'Background data'!B$8:D$18,3,FALSE))*(365.25*1*10^-6)),0)</f>
        <v>0.11834099999999999</v>
      </c>
      <c r="L1437" s="4">
        <f>IF(I1437="Secured",(E1437*(VLOOKUP(F1437,'Background data'!B$8:G$18,4,FALSE))*(365.25*1*10^-6)),0)</f>
        <v>5.3253449999999996E-3</v>
      </c>
      <c r="M1437" s="4">
        <f>IF(I1437="Secured",(E1437*(VLOOKUP(F1437,'Background data'!B$8:H$18,5,FALSE))*(365.25*1*10^-6)),0)</f>
        <v>0.21301379999999995</v>
      </c>
    </row>
    <row r="1438" spans="1:13" x14ac:dyDescent="0.3">
      <c r="A1438" s="2" t="s">
        <v>486</v>
      </c>
      <c r="B1438" s="2" t="s">
        <v>367</v>
      </c>
      <c r="C1438" s="17">
        <v>45484</v>
      </c>
      <c r="D1438" s="2" t="s">
        <v>5</v>
      </c>
      <c r="E1438" s="2">
        <f>VLOOKUP(D1438,'Background data'!B$2:E$5,4,FALSE)</f>
        <v>64.8</v>
      </c>
      <c r="F1438" s="2" t="s">
        <v>13</v>
      </c>
      <c r="G1438" s="10">
        <v>45770</v>
      </c>
      <c r="H1438" s="2" t="s">
        <v>400</v>
      </c>
      <c r="I1438" s="2" t="str">
        <f t="shared" si="36"/>
        <v>Secured</v>
      </c>
      <c r="J1438" s="4">
        <f>IF($I1438="Secured",(E1438*(VLOOKUP(F1438,'Background data'!B$8:D$18,2,FALSE))*(365.25*1*10^-6)),0)</f>
        <v>1.0650689999999999E-2</v>
      </c>
      <c r="K1438" s="4">
        <f>IF($I1438="Secured",(E1438*(VLOOKUP(F1438,'Background data'!B$8:D$18,3,FALSE))*(365.25*1*10^-6)),0)</f>
        <v>0.11834099999999999</v>
      </c>
      <c r="L1438" s="4">
        <f>IF(I1438="Secured",(E1438*(VLOOKUP(F1438,'Background data'!B$8:G$18,4,FALSE))*(365.25*1*10^-6)),0)</f>
        <v>5.3253449999999996E-3</v>
      </c>
      <c r="M1438" s="4">
        <f>IF(I1438="Secured",(E1438*(VLOOKUP(F1438,'Background data'!B$8:H$18,5,FALSE))*(365.25*1*10^-6)),0)</f>
        <v>0.21301379999999995</v>
      </c>
    </row>
    <row r="1439" spans="1:13" x14ac:dyDescent="0.3">
      <c r="A1439" s="2" t="s">
        <v>487</v>
      </c>
      <c r="B1439" s="2" t="s">
        <v>368</v>
      </c>
      <c r="C1439" s="17">
        <v>45485</v>
      </c>
      <c r="D1439" s="2" t="s">
        <v>5</v>
      </c>
      <c r="E1439" s="2">
        <f>VLOOKUP(D1439,'Background data'!B$2:E$5,4,FALSE)</f>
        <v>64.8</v>
      </c>
      <c r="F1439" s="2" t="s">
        <v>13</v>
      </c>
      <c r="G1439" s="10">
        <v>45770</v>
      </c>
      <c r="H1439" s="2" t="s">
        <v>400</v>
      </c>
      <c r="I1439" s="2" t="str">
        <f t="shared" si="36"/>
        <v>Secured</v>
      </c>
      <c r="J1439" s="4">
        <f>IF($I1439="Secured",(E1439*(VLOOKUP(F1439,'Background data'!B$8:D$18,2,FALSE))*(365.25*1*10^-6)),0)</f>
        <v>1.0650689999999999E-2</v>
      </c>
      <c r="K1439" s="4">
        <f>IF($I1439="Secured",(E1439*(VLOOKUP(F1439,'Background data'!B$8:D$18,3,FALSE))*(365.25*1*10^-6)),0)</f>
        <v>0.11834099999999999</v>
      </c>
      <c r="L1439" s="4">
        <f>IF(I1439="Secured",(E1439*(VLOOKUP(F1439,'Background data'!B$8:G$18,4,FALSE))*(365.25*1*10^-6)),0)</f>
        <v>5.3253449999999996E-3</v>
      </c>
      <c r="M1439" s="4">
        <f>IF(I1439="Secured",(E1439*(VLOOKUP(F1439,'Background data'!B$8:H$18,5,FALSE))*(365.25*1*10^-6)),0)</f>
        <v>0.21301379999999995</v>
      </c>
    </row>
    <row r="1440" spans="1:13" x14ac:dyDescent="0.3">
      <c r="A1440" s="2" t="s">
        <v>488</v>
      </c>
      <c r="B1440" s="2" t="s">
        <v>369</v>
      </c>
      <c r="C1440" s="17">
        <v>45456</v>
      </c>
      <c r="D1440" s="2" t="s">
        <v>4</v>
      </c>
      <c r="E1440" s="2">
        <f>VLOOKUP(D1440,'Background data'!B$2:E$5,4,FALSE)</f>
        <v>47.25</v>
      </c>
      <c r="F1440" s="2" t="s">
        <v>13</v>
      </c>
      <c r="G1440" s="10">
        <v>45770</v>
      </c>
      <c r="H1440" s="2" t="s">
        <v>400</v>
      </c>
      <c r="I1440" s="2" t="str">
        <f t="shared" si="36"/>
        <v>Secured</v>
      </c>
      <c r="J1440" s="4">
        <f>IF($I1440="Secured",(E1440*(VLOOKUP(F1440,'Background data'!B$8:D$18,2,FALSE))*(365.25*1*10^-6)),0)</f>
        <v>7.7661281249999988E-3</v>
      </c>
      <c r="K1440" s="4">
        <f>IF($I1440="Secured",(E1440*(VLOOKUP(F1440,'Background data'!B$8:D$18,3,FALSE))*(365.25*1*10^-6)),0)</f>
        <v>8.6290312499999994E-2</v>
      </c>
      <c r="L1440" s="4">
        <f>IF(I1440="Secured",(E1440*(VLOOKUP(F1440,'Background data'!B$8:G$18,4,FALSE))*(365.25*1*10^-6)),0)</f>
        <v>3.8830640624999994E-3</v>
      </c>
      <c r="M1440" s="4">
        <f>IF(I1440="Secured",(E1440*(VLOOKUP(F1440,'Background data'!B$8:H$18,5,FALSE))*(365.25*1*10^-6)),0)</f>
        <v>0.15532256249999998</v>
      </c>
    </row>
    <row r="1441" spans="1:13" x14ac:dyDescent="0.3">
      <c r="A1441" s="2" t="s">
        <v>489</v>
      </c>
      <c r="B1441" s="2" t="s">
        <v>369</v>
      </c>
      <c r="C1441" s="17">
        <v>45457</v>
      </c>
      <c r="D1441" s="2" t="s">
        <v>4</v>
      </c>
      <c r="E1441" s="2">
        <f>VLOOKUP(D1441,'Background data'!B$2:E$5,4,FALSE)</f>
        <v>47.25</v>
      </c>
      <c r="F1441" s="2" t="s">
        <v>13</v>
      </c>
      <c r="G1441" s="10">
        <v>45770</v>
      </c>
      <c r="H1441" s="2" t="s">
        <v>400</v>
      </c>
      <c r="I1441" s="2" t="str">
        <f t="shared" si="36"/>
        <v>Secured</v>
      </c>
      <c r="J1441" s="4">
        <f>IF($I1441="Secured",(E1441*(VLOOKUP(F1441,'Background data'!B$8:D$18,2,FALSE))*(365.25*1*10^-6)),0)</f>
        <v>7.7661281249999988E-3</v>
      </c>
      <c r="K1441" s="4">
        <f>IF($I1441="Secured",(E1441*(VLOOKUP(F1441,'Background data'!B$8:D$18,3,FALSE))*(365.25*1*10^-6)),0)</f>
        <v>8.6290312499999994E-2</v>
      </c>
      <c r="L1441" s="4">
        <f>IF(I1441="Secured",(E1441*(VLOOKUP(F1441,'Background data'!B$8:G$18,4,FALSE))*(365.25*1*10^-6)),0)</f>
        <v>3.8830640624999994E-3</v>
      </c>
      <c r="M1441" s="4">
        <f>IF(I1441="Secured",(E1441*(VLOOKUP(F1441,'Background data'!B$8:H$18,5,FALSE))*(365.25*1*10^-6)),0)</f>
        <v>0.15532256249999998</v>
      </c>
    </row>
    <row r="1442" spans="1:13" x14ac:dyDescent="0.3">
      <c r="A1442" s="2" t="s">
        <v>490</v>
      </c>
      <c r="B1442" s="2" t="s">
        <v>369</v>
      </c>
      <c r="C1442" s="17">
        <v>45456</v>
      </c>
      <c r="D1442" s="2" t="s">
        <v>4</v>
      </c>
      <c r="E1442" s="2">
        <f>VLOOKUP(D1442,'Background data'!B$2:E$5,4,FALSE)</f>
        <v>47.25</v>
      </c>
      <c r="F1442" s="2" t="s">
        <v>13</v>
      </c>
      <c r="G1442" s="10">
        <v>45770</v>
      </c>
      <c r="H1442" s="2" t="s">
        <v>400</v>
      </c>
      <c r="I1442" s="2" t="str">
        <f t="shared" si="36"/>
        <v>Secured</v>
      </c>
      <c r="J1442" s="4">
        <f>IF($I1442="Secured",(E1442*(VLOOKUP(F1442,'Background data'!B$8:D$18,2,FALSE))*(365.25*1*10^-6)),0)</f>
        <v>7.7661281249999988E-3</v>
      </c>
      <c r="K1442" s="4">
        <f>IF($I1442="Secured",(E1442*(VLOOKUP(F1442,'Background data'!B$8:D$18,3,FALSE))*(365.25*1*10^-6)),0)</f>
        <v>8.6290312499999994E-2</v>
      </c>
      <c r="L1442" s="4">
        <f>IF(I1442="Secured",(E1442*(VLOOKUP(F1442,'Background data'!B$8:G$18,4,FALSE))*(365.25*1*10^-6)),0)</f>
        <v>3.8830640624999994E-3</v>
      </c>
      <c r="M1442" s="4">
        <f>IF(I1442="Secured",(E1442*(VLOOKUP(F1442,'Background data'!B$8:H$18,5,FALSE))*(365.25*1*10^-6)),0)</f>
        <v>0.15532256249999998</v>
      </c>
    </row>
    <row r="1443" spans="1:13" x14ac:dyDescent="0.3">
      <c r="A1443" s="2" t="s">
        <v>491</v>
      </c>
      <c r="B1443" s="2" t="s">
        <v>370</v>
      </c>
      <c r="C1443" s="17">
        <v>45457</v>
      </c>
      <c r="D1443" s="2" t="s">
        <v>4</v>
      </c>
      <c r="E1443" s="2">
        <f>VLOOKUP(D1443,'Background data'!B$2:E$5,4,FALSE)</f>
        <v>47.25</v>
      </c>
      <c r="F1443" s="2" t="s">
        <v>13</v>
      </c>
      <c r="G1443" s="10">
        <v>45770</v>
      </c>
      <c r="H1443" s="2" t="s">
        <v>400</v>
      </c>
      <c r="I1443" s="2" t="str">
        <f t="shared" si="36"/>
        <v>Secured</v>
      </c>
      <c r="J1443" s="4">
        <f>IF($I1443="Secured",(E1443*(VLOOKUP(F1443,'Background data'!B$8:D$18,2,FALSE))*(365.25*1*10^-6)),0)</f>
        <v>7.7661281249999988E-3</v>
      </c>
      <c r="K1443" s="4">
        <f>IF($I1443="Secured",(E1443*(VLOOKUP(F1443,'Background data'!B$8:D$18,3,FALSE))*(365.25*1*10^-6)),0)</f>
        <v>8.6290312499999994E-2</v>
      </c>
      <c r="L1443" s="4">
        <f>IF(I1443="Secured",(E1443*(VLOOKUP(F1443,'Background data'!B$8:G$18,4,FALSE))*(365.25*1*10^-6)),0)</f>
        <v>3.8830640624999994E-3</v>
      </c>
      <c r="M1443" s="4">
        <f>IF(I1443="Secured",(E1443*(VLOOKUP(F1443,'Background data'!B$8:H$18,5,FALSE))*(365.25*1*10^-6)),0)</f>
        <v>0.15532256249999998</v>
      </c>
    </row>
    <row r="1444" spans="1:13" x14ac:dyDescent="0.3">
      <c r="A1444" s="2" t="s">
        <v>492</v>
      </c>
      <c r="B1444" s="2" t="s">
        <v>370</v>
      </c>
      <c r="C1444" s="17">
        <v>45470</v>
      </c>
      <c r="D1444" s="2" t="s">
        <v>4</v>
      </c>
      <c r="E1444" s="2">
        <f>VLOOKUP(D1444,'Background data'!B$2:E$5,4,FALSE)</f>
        <v>47.25</v>
      </c>
      <c r="F1444" s="2" t="s">
        <v>13</v>
      </c>
      <c r="G1444" s="10">
        <v>45770</v>
      </c>
      <c r="H1444" s="2" t="s">
        <v>400</v>
      </c>
      <c r="I1444" s="2" t="str">
        <f t="shared" si="36"/>
        <v>Secured</v>
      </c>
      <c r="J1444" s="4">
        <f>IF($I1444="Secured",(E1444*(VLOOKUP(F1444,'Background data'!B$8:D$18,2,FALSE))*(365.25*1*10^-6)),0)</f>
        <v>7.7661281249999988E-3</v>
      </c>
      <c r="K1444" s="4">
        <f>IF($I1444="Secured",(E1444*(VLOOKUP(F1444,'Background data'!B$8:D$18,3,FALSE))*(365.25*1*10^-6)),0)</f>
        <v>8.6290312499999994E-2</v>
      </c>
      <c r="L1444" s="4">
        <f>IF(I1444="Secured",(E1444*(VLOOKUP(F1444,'Background data'!B$8:G$18,4,FALSE))*(365.25*1*10^-6)),0)</f>
        <v>3.8830640624999994E-3</v>
      </c>
      <c r="M1444" s="4">
        <f>IF(I1444="Secured",(E1444*(VLOOKUP(F1444,'Background data'!B$8:H$18,5,FALSE))*(365.25*1*10^-6)),0)</f>
        <v>0.15532256249999998</v>
      </c>
    </row>
    <row r="1445" spans="1:13" x14ac:dyDescent="0.3">
      <c r="A1445" s="2" t="s">
        <v>493</v>
      </c>
      <c r="B1445" s="2" t="s">
        <v>371</v>
      </c>
      <c r="C1445" s="17">
        <v>45457</v>
      </c>
      <c r="D1445" s="2" t="s">
        <v>5</v>
      </c>
      <c r="E1445" s="2">
        <f>VLOOKUP(D1445,'Background data'!B$2:E$5,4,FALSE)</f>
        <v>64.8</v>
      </c>
      <c r="F1445" s="2" t="s">
        <v>13</v>
      </c>
      <c r="G1445" s="10">
        <v>45770</v>
      </c>
      <c r="H1445" s="2" t="s">
        <v>400</v>
      </c>
      <c r="I1445" s="2" t="str">
        <f t="shared" si="36"/>
        <v>Secured</v>
      </c>
      <c r="J1445" s="4">
        <f>IF($I1445="Secured",(E1445*(VLOOKUP(F1445,'Background data'!B$8:D$18,2,FALSE))*(365.25*1*10^-6)),0)</f>
        <v>1.0650689999999999E-2</v>
      </c>
      <c r="K1445" s="4">
        <f>IF($I1445="Secured",(E1445*(VLOOKUP(F1445,'Background data'!B$8:D$18,3,FALSE))*(365.25*1*10^-6)),0)</f>
        <v>0.11834099999999999</v>
      </c>
      <c r="L1445" s="4">
        <f>IF(I1445="Secured",(E1445*(VLOOKUP(F1445,'Background data'!B$8:G$18,4,FALSE))*(365.25*1*10^-6)),0)</f>
        <v>5.3253449999999996E-3</v>
      </c>
      <c r="M1445" s="4">
        <f>IF(I1445="Secured",(E1445*(VLOOKUP(F1445,'Background data'!B$8:H$18,5,FALSE))*(365.25*1*10^-6)),0)</f>
        <v>0.21301379999999995</v>
      </c>
    </row>
    <row r="1446" spans="1:13" x14ac:dyDescent="0.3">
      <c r="A1446" s="2" t="s">
        <v>494</v>
      </c>
      <c r="B1446" s="2" t="s">
        <v>371</v>
      </c>
      <c r="C1446" s="17">
        <v>45462</v>
      </c>
      <c r="D1446" s="2" t="s">
        <v>5</v>
      </c>
      <c r="E1446" s="2">
        <f>VLOOKUP(D1446,'Background data'!B$2:E$5,4,FALSE)</f>
        <v>64.8</v>
      </c>
      <c r="F1446" s="2" t="s">
        <v>13</v>
      </c>
      <c r="G1446" s="10">
        <v>45770</v>
      </c>
      <c r="H1446" s="2" t="s">
        <v>400</v>
      </c>
      <c r="I1446" s="2" t="str">
        <f t="shared" si="36"/>
        <v>Secured</v>
      </c>
      <c r="J1446" s="4">
        <f>IF($I1446="Secured",(E1446*(VLOOKUP(F1446,'Background data'!B$8:D$18,2,FALSE))*(365.25*1*10^-6)),0)</f>
        <v>1.0650689999999999E-2</v>
      </c>
      <c r="K1446" s="4">
        <f>IF($I1446="Secured",(E1446*(VLOOKUP(F1446,'Background data'!B$8:D$18,3,FALSE))*(365.25*1*10^-6)),0)</f>
        <v>0.11834099999999999</v>
      </c>
      <c r="L1446" s="4">
        <f>IF(I1446="Secured",(E1446*(VLOOKUP(F1446,'Background data'!B$8:G$18,4,FALSE))*(365.25*1*10^-6)),0)</f>
        <v>5.3253449999999996E-3</v>
      </c>
      <c r="M1446" s="4">
        <f>IF(I1446="Secured",(E1446*(VLOOKUP(F1446,'Background data'!B$8:H$18,5,FALSE))*(365.25*1*10^-6)),0)</f>
        <v>0.21301379999999995</v>
      </c>
    </row>
    <row r="1447" spans="1:13" x14ac:dyDescent="0.3">
      <c r="A1447" s="2" t="s">
        <v>495</v>
      </c>
      <c r="B1447" s="2" t="s">
        <v>372</v>
      </c>
      <c r="C1447" s="17">
        <v>45474</v>
      </c>
      <c r="D1447" s="2" t="s">
        <v>5</v>
      </c>
      <c r="E1447" s="2">
        <f>VLOOKUP(D1447,'Background data'!B$2:E$5,4,FALSE)</f>
        <v>64.8</v>
      </c>
      <c r="F1447" s="2" t="s">
        <v>13</v>
      </c>
      <c r="G1447" s="10">
        <v>45770</v>
      </c>
      <c r="H1447" s="2" t="s">
        <v>400</v>
      </c>
      <c r="I1447" s="2" t="str">
        <f t="shared" si="36"/>
        <v>Secured</v>
      </c>
      <c r="J1447" s="4">
        <f>IF($I1447="Secured",(E1447*(VLOOKUP(F1447,'Background data'!B$8:D$18,2,FALSE))*(365.25*1*10^-6)),0)</f>
        <v>1.0650689999999999E-2</v>
      </c>
      <c r="K1447" s="4">
        <f>IF($I1447="Secured",(E1447*(VLOOKUP(F1447,'Background data'!B$8:D$18,3,FALSE))*(365.25*1*10^-6)),0)</f>
        <v>0.11834099999999999</v>
      </c>
      <c r="L1447" s="4">
        <f>IF(I1447="Secured",(E1447*(VLOOKUP(F1447,'Background data'!B$8:G$18,4,FALSE))*(365.25*1*10^-6)),0)</f>
        <v>5.3253449999999996E-3</v>
      </c>
      <c r="M1447" s="4">
        <f>IF(I1447="Secured",(E1447*(VLOOKUP(F1447,'Background data'!B$8:H$18,5,FALSE))*(365.25*1*10^-6)),0)</f>
        <v>0.21301379999999995</v>
      </c>
    </row>
    <row r="1448" spans="1:13" x14ac:dyDescent="0.3">
      <c r="A1448" s="2" t="s">
        <v>496</v>
      </c>
      <c r="B1448" s="2" t="s">
        <v>372</v>
      </c>
      <c r="C1448" s="17">
        <v>45456</v>
      </c>
      <c r="D1448" s="2" t="s">
        <v>5</v>
      </c>
      <c r="E1448" s="2">
        <f>VLOOKUP(D1448,'Background data'!B$2:E$5,4,FALSE)</f>
        <v>64.8</v>
      </c>
      <c r="F1448" s="2" t="s">
        <v>13</v>
      </c>
      <c r="G1448" s="10">
        <v>45770</v>
      </c>
      <c r="H1448" s="2" t="s">
        <v>400</v>
      </c>
      <c r="I1448" s="2" t="str">
        <f t="shared" si="36"/>
        <v>Secured</v>
      </c>
      <c r="J1448" s="4">
        <f>IF($I1448="Secured",(E1448*(VLOOKUP(F1448,'Background data'!B$8:D$18,2,FALSE))*(365.25*1*10^-6)),0)</f>
        <v>1.0650689999999999E-2</v>
      </c>
      <c r="K1448" s="4">
        <f>IF($I1448="Secured",(E1448*(VLOOKUP(F1448,'Background data'!B$8:D$18,3,FALSE))*(365.25*1*10^-6)),0)</f>
        <v>0.11834099999999999</v>
      </c>
      <c r="L1448" s="4">
        <f>IF(I1448="Secured",(E1448*(VLOOKUP(F1448,'Background data'!B$8:G$18,4,FALSE))*(365.25*1*10^-6)),0)</f>
        <v>5.3253449999999996E-3</v>
      </c>
      <c r="M1448" s="4">
        <f>IF(I1448="Secured",(E1448*(VLOOKUP(F1448,'Background data'!B$8:H$18,5,FALSE))*(365.25*1*10^-6)),0)</f>
        <v>0.21301379999999995</v>
      </c>
    </row>
    <row r="1449" spans="1:13" x14ac:dyDescent="0.3">
      <c r="A1449" s="2" t="s">
        <v>497</v>
      </c>
      <c r="B1449" s="2" t="s">
        <v>373</v>
      </c>
      <c r="C1449" s="3">
        <v>45589</v>
      </c>
      <c r="D1449" s="2" t="s">
        <v>5</v>
      </c>
      <c r="E1449" s="2">
        <f>VLOOKUP(D1449,'Background data'!B$2:E$5,4,FALSE)</f>
        <v>64.8</v>
      </c>
      <c r="F1449" s="2" t="s">
        <v>13</v>
      </c>
      <c r="G1449" s="10">
        <v>45770</v>
      </c>
      <c r="H1449" s="2" t="s">
        <v>400</v>
      </c>
      <c r="I1449" s="2" t="str">
        <f t="shared" si="36"/>
        <v>Secured</v>
      </c>
      <c r="J1449" s="4">
        <f>IF($I1449="Secured",(E1449*(VLOOKUP(F1449,'Background data'!B$8:D$18,2,FALSE))*(365.25*1*10^-6)),0)</f>
        <v>1.0650689999999999E-2</v>
      </c>
      <c r="K1449" s="4">
        <f>IF($I1449="Secured",(E1449*(VLOOKUP(F1449,'Background data'!B$8:D$18,3,FALSE))*(365.25*1*10^-6)),0)</f>
        <v>0.11834099999999999</v>
      </c>
      <c r="L1449" s="4">
        <f>IF(I1449="Secured",(E1449*(VLOOKUP(F1449,'Background data'!B$8:G$18,4,FALSE))*(365.25*1*10^-6)),0)</f>
        <v>5.3253449999999996E-3</v>
      </c>
      <c r="M1449" s="4">
        <f>IF(I1449="Secured",(E1449*(VLOOKUP(F1449,'Background data'!B$8:H$18,5,FALSE))*(365.25*1*10^-6)),0)</f>
        <v>0.21301379999999995</v>
      </c>
    </row>
    <row r="1450" spans="1:13" x14ac:dyDescent="0.3">
      <c r="A1450" s="2" t="s">
        <v>498</v>
      </c>
      <c r="B1450" s="2" t="s">
        <v>373</v>
      </c>
      <c r="C1450" s="17">
        <v>45471</v>
      </c>
      <c r="D1450" s="2" t="s">
        <v>5</v>
      </c>
      <c r="E1450" s="2">
        <f>VLOOKUP(D1450,'Background data'!B$2:E$5,4,FALSE)</f>
        <v>64.8</v>
      </c>
      <c r="F1450" s="2" t="s">
        <v>13</v>
      </c>
      <c r="G1450" s="10">
        <v>45770</v>
      </c>
      <c r="H1450" s="2" t="s">
        <v>400</v>
      </c>
      <c r="I1450" s="2" t="str">
        <f t="shared" si="36"/>
        <v>Secured</v>
      </c>
      <c r="J1450" s="4">
        <f>IF($I1450="Secured",(E1450*(VLOOKUP(F1450,'Background data'!B$8:D$18,2,FALSE))*(365.25*1*10^-6)),0)</f>
        <v>1.0650689999999999E-2</v>
      </c>
      <c r="K1450" s="4">
        <f>IF($I1450="Secured",(E1450*(VLOOKUP(F1450,'Background data'!B$8:D$18,3,FALSE))*(365.25*1*10^-6)),0)</f>
        <v>0.11834099999999999</v>
      </c>
      <c r="L1450" s="4">
        <f>IF(I1450="Secured",(E1450*(VLOOKUP(F1450,'Background data'!B$8:G$18,4,FALSE))*(365.25*1*10^-6)),0)</f>
        <v>5.3253449999999996E-3</v>
      </c>
      <c r="M1450" s="4">
        <f>IF(I1450="Secured",(E1450*(VLOOKUP(F1450,'Background data'!B$8:H$18,5,FALSE))*(365.25*1*10^-6)),0)</f>
        <v>0.21301379999999995</v>
      </c>
    </row>
    <row r="1451" spans="1:13" x14ac:dyDescent="0.3">
      <c r="A1451" s="2" t="s">
        <v>499</v>
      </c>
      <c r="B1451" s="2" t="s">
        <v>373</v>
      </c>
      <c r="C1451" s="17">
        <v>45460</v>
      </c>
      <c r="D1451" s="2" t="s">
        <v>5</v>
      </c>
      <c r="E1451" s="2">
        <f>VLOOKUP(D1451,'Background data'!B$2:E$5,4,FALSE)</f>
        <v>64.8</v>
      </c>
      <c r="F1451" s="2" t="s">
        <v>13</v>
      </c>
      <c r="G1451" s="10">
        <v>45770</v>
      </c>
      <c r="H1451" s="2" t="s">
        <v>400</v>
      </c>
      <c r="I1451" s="2" t="str">
        <f t="shared" si="36"/>
        <v>Secured</v>
      </c>
      <c r="J1451" s="4">
        <f>IF($I1451="Secured",(E1451*(VLOOKUP(F1451,'Background data'!B$8:D$18,2,FALSE))*(365.25*1*10^-6)),0)</f>
        <v>1.0650689999999999E-2</v>
      </c>
      <c r="K1451" s="4">
        <f>IF($I1451="Secured",(E1451*(VLOOKUP(F1451,'Background data'!B$8:D$18,3,FALSE))*(365.25*1*10^-6)),0)</f>
        <v>0.11834099999999999</v>
      </c>
      <c r="L1451" s="4">
        <f>IF(I1451="Secured",(E1451*(VLOOKUP(F1451,'Background data'!B$8:G$18,4,FALSE))*(365.25*1*10^-6)),0)</f>
        <v>5.3253449999999996E-3</v>
      </c>
      <c r="M1451" s="4">
        <f>IF(I1451="Secured",(E1451*(VLOOKUP(F1451,'Background data'!B$8:H$18,5,FALSE))*(365.25*1*10^-6)),0)</f>
        <v>0.21301379999999995</v>
      </c>
    </row>
    <row r="1452" spans="1:13" x14ac:dyDescent="0.3">
      <c r="A1452" s="2" t="s">
        <v>500</v>
      </c>
      <c r="B1452" s="2" t="s">
        <v>373</v>
      </c>
      <c r="C1452" s="17">
        <v>45457</v>
      </c>
      <c r="D1452" s="2" t="s">
        <v>5</v>
      </c>
      <c r="E1452" s="2">
        <f>VLOOKUP(D1452,'Background data'!B$2:E$5,4,FALSE)</f>
        <v>64.8</v>
      </c>
      <c r="F1452" s="2" t="s">
        <v>13</v>
      </c>
      <c r="G1452" s="10">
        <v>45770</v>
      </c>
      <c r="H1452" s="2" t="s">
        <v>400</v>
      </c>
      <c r="I1452" s="2" t="str">
        <f t="shared" si="36"/>
        <v>Secured</v>
      </c>
      <c r="J1452" s="4">
        <f>IF($I1452="Secured",(E1452*(VLOOKUP(F1452,'Background data'!B$8:D$18,2,FALSE))*(365.25*1*10^-6)),0)</f>
        <v>1.0650689999999999E-2</v>
      </c>
      <c r="K1452" s="4">
        <f>IF($I1452="Secured",(E1452*(VLOOKUP(F1452,'Background data'!B$8:D$18,3,FALSE))*(365.25*1*10^-6)),0)</f>
        <v>0.11834099999999999</v>
      </c>
      <c r="L1452" s="4">
        <f>IF(I1452="Secured",(E1452*(VLOOKUP(F1452,'Background data'!B$8:G$18,4,FALSE))*(365.25*1*10^-6)),0)</f>
        <v>5.3253449999999996E-3</v>
      </c>
      <c r="M1452" s="4">
        <f>IF(I1452="Secured",(E1452*(VLOOKUP(F1452,'Background data'!B$8:H$18,5,FALSE))*(365.25*1*10^-6)),0)</f>
        <v>0.21301379999999995</v>
      </c>
    </row>
    <row r="1453" spans="1:13" x14ac:dyDescent="0.3">
      <c r="A1453" s="2" t="s">
        <v>501</v>
      </c>
      <c r="B1453" s="2" t="s">
        <v>374</v>
      </c>
      <c r="C1453" s="17">
        <v>45481</v>
      </c>
      <c r="D1453" s="2" t="s">
        <v>5</v>
      </c>
      <c r="E1453" s="2">
        <f>VLOOKUP(D1453,'Background data'!B$2:E$5,4,FALSE)</f>
        <v>64.8</v>
      </c>
      <c r="F1453" s="2" t="s">
        <v>13</v>
      </c>
      <c r="G1453" s="10">
        <v>45770</v>
      </c>
      <c r="H1453" s="2" t="s">
        <v>400</v>
      </c>
      <c r="I1453" s="2" t="str">
        <f t="shared" si="36"/>
        <v>Secured</v>
      </c>
      <c r="J1453" s="4">
        <f>IF($I1453="Secured",(E1453*(VLOOKUP(F1453,'Background data'!B$8:D$18,2,FALSE))*(365.25*1*10^-6)),0)</f>
        <v>1.0650689999999999E-2</v>
      </c>
      <c r="K1453" s="4">
        <f>IF($I1453="Secured",(E1453*(VLOOKUP(F1453,'Background data'!B$8:D$18,3,FALSE))*(365.25*1*10^-6)),0)</f>
        <v>0.11834099999999999</v>
      </c>
      <c r="L1453" s="4">
        <f>IF(I1453="Secured",(E1453*(VLOOKUP(F1453,'Background data'!B$8:G$18,4,FALSE))*(365.25*1*10^-6)),0)</f>
        <v>5.3253449999999996E-3</v>
      </c>
      <c r="M1453" s="4">
        <f>IF(I1453="Secured",(E1453*(VLOOKUP(F1453,'Background data'!B$8:H$18,5,FALSE))*(365.25*1*10^-6)),0)</f>
        <v>0.21301379999999995</v>
      </c>
    </row>
    <row r="1454" spans="1:13" x14ac:dyDescent="0.3">
      <c r="A1454" s="2" t="s">
        <v>502</v>
      </c>
      <c r="B1454" s="2" t="s">
        <v>374</v>
      </c>
      <c r="C1454" s="17">
        <v>45455</v>
      </c>
      <c r="D1454" s="2" t="s">
        <v>5</v>
      </c>
      <c r="E1454" s="2">
        <f>VLOOKUP(D1454,'Background data'!B$2:E$5,4,FALSE)</f>
        <v>64.8</v>
      </c>
      <c r="F1454" s="2" t="s">
        <v>13</v>
      </c>
      <c r="G1454" s="10">
        <v>45770</v>
      </c>
      <c r="H1454" s="2" t="s">
        <v>400</v>
      </c>
      <c r="I1454" s="2" t="str">
        <f t="shared" si="36"/>
        <v>Secured</v>
      </c>
      <c r="J1454" s="4">
        <f>IF($I1454="Secured",(E1454*(VLOOKUP(F1454,'Background data'!B$8:D$18,2,FALSE))*(365.25*1*10^-6)),0)</f>
        <v>1.0650689999999999E-2</v>
      </c>
      <c r="K1454" s="4">
        <f>IF($I1454="Secured",(E1454*(VLOOKUP(F1454,'Background data'!B$8:D$18,3,FALSE))*(365.25*1*10^-6)),0)</f>
        <v>0.11834099999999999</v>
      </c>
      <c r="L1454" s="4">
        <f>IF(I1454="Secured",(E1454*(VLOOKUP(F1454,'Background data'!B$8:G$18,4,FALSE))*(365.25*1*10^-6)),0)</f>
        <v>5.3253449999999996E-3</v>
      </c>
      <c r="M1454" s="4">
        <f>IF(I1454="Secured",(E1454*(VLOOKUP(F1454,'Background data'!B$8:H$18,5,FALSE))*(365.25*1*10^-6)),0)</f>
        <v>0.21301379999999995</v>
      </c>
    </row>
    <row r="1455" spans="1:13" x14ac:dyDescent="0.3">
      <c r="A1455" s="2" t="s">
        <v>503</v>
      </c>
      <c r="B1455" s="2" t="s">
        <v>374</v>
      </c>
      <c r="C1455" s="17">
        <v>45455</v>
      </c>
      <c r="D1455" s="2" t="s">
        <v>5</v>
      </c>
      <c r="E1455" s="2">
        <f>VLOOKUP(D1455,'Background data'!B$2:E$5,4,FALSE)</f>
        <v>64.8</v>
      </c>
      <c r="F1455" s="2" t="s">
        <v>13</v>
      </c>
      <c r="G1455" s="10">
        <v>45770</v>
      </c>
      <c r="H1455" s="2" t="s">
        <v>400</v>
      </c>
      <c r="I1455" s="2" t="str">
        <f t="shared" si="36"/>
        <v>Secured</v>
      </c>
      <c r="J1455" s="4">
        <f>IF($I1455="Secured",(E1455*(VLOOKUP(F1455,'Background data'!B$8:D$18,2,FALSE))*(365.25*1*10^-6)),0)</f>
        <v>1.0650689999999999E-2</v>
      </c>
      <c r="K1455" s="4">
        <f>IF($I1455="Secured",(E1455*(VLOOKUP(F1455,'Background data'!B$8:D$18,3,FALSE))*(365.25*1*10^-6)),0)</f>
        <v>0.11834099999999999</v>
      </c>
      <c r="L1455" s="4">
        <f>IF(I1455="Secured",(E1455*(VLOOKUP(F1455,'Background data'!B$8:G$18,4,FALSE))*(365.25*1*10^-6)),0)</f>
        <v>5.3253449999999996E-3</v>
      </c>
      <c r="M1455" s="4">
        <f>IF(I1455="Secured",(E1455*(VLOOKUP(F1455,'Background data'!B$8:H$18,5,FALSE))*(365.25*1*10^-6)),0)</f>
        <v>0.21301379999999995</v>
      </c>
    </row>
    <row r="1456" spans="1:13" x14ac:dyDescent="0.3">
      <c r="A1456" s="2" t="s">
        <v>485</v>
      </c>
      <c r="B1456" s="2" t="s">
        <v>375</v>
      </c>
      <c r="C1456" s="17">
        <v>45455</v>
      </c>
      <c r="D1456" s="2" t="s">
        <v>5</v>
      </c>
      <c r="E1456" s="2">
        <f>VLOOKUP(D1456,'Background data'!B$2:E$5,4,FALSE)</f>
        <v>64.8</v>
      </c>
      <c r="F1456" s="2" t="s">
        <v>13</v>
      </c>
      <c r="G1456" s="10">
        <v>45770</v>
      </c>
      <c r="H1456" s="2" t="s">
        <v>400</v>
      </c>
      <c r="I1456" s="2" t="str">
        <f t="shared" si="36"/>
        <v>Secured</v>
      </c>
      <c r="J1456" s="4">
        <f>IF($I1456="Secured",(E1456*(VLOOKUP(F1456,'Background data'!B$8:D$18,2,FALSE))*(365.25*1*10^-6)),0)</f>
        <v>1.0650689999999999E-2</v>
      </c>
      <c r="K1456" s="4">
        <f>IF($I1456="Secured",(E1456*(VLOOKUP(F1456,'Background data'!B$8:D$18,3,FALSE))*(365.25*1*10^-6)),0)</f>
        <v>0.11834099999999999</v>
      </c>
      <c r="L1456" s="4">
        <f>IF(I1456="Secured",(E1456*(VLOOKUP(F1456,'Background data'!B$8:G$18,4,FALSE))*(365.25*1*10^-6)),0)</f>
        <v>5.3253449999999996E-3</v>
      </c>
      <c r="M1456" s="4">
        <f>IF(I1456="Secured",(E1456*(VLOOKUP(F1456,'Background data'!B$8:H$18,5,FALSE))*(365.25*1*10^-6)),0)</f>
        <v>0.21301379999999995</v>
      </c>
    </row>
    <row r="1457" spans="1:14" x14ac:dyDescent="0.3">
      <c r="A1457" s="2" t="s">
        <v>484</v>
      </c>
      <c r="B1457" s="2" t="s">
        <v>375</v>
      </c>
      <c r="C1457" s="17">
        <v>45455</v>
      </c>
      <c r="D1457" s="2" t="s">
        <v>5</v>
      </c>
      <c r="E1457" s="2">
        <f>VLOOKUP(D1457,'Background data'!B$2:E$5,4,FALSE)</f>
        <v>64.8</v>
      </c>
      <c r="F1457" s="2" t="s">
        <v>13</v>
      </c>
      <c r="G1457" s="10">
        <v>45770</v>
      </c>
      <c r="H1457" s="2" t="s">
        <v>400</v>
      </c>
      <c r="I1457" s="2" t="str">
        <f t="shared" si="36"/>
        <v>Secured</v>
      </c>
      <c r="J1457" s="4">
        <f>IF($I1457="Secured",(E1457*(VLOOKUP(F1457,'Background data'!B$8:D$18,2,FALSE))*(365.25*1*10^-6)),0)</f>
        <v>1.0650689999999999E-2</v>
      </c>
      <c r="K1457" s="4">
        <f>IF($I1457="Secured",(E1457*(VLOOKUP(F1457,'Background data'!B$8:D$18,3,FALSE))*(365.25*1*10^-6)),0)</f>
        <v>0.11834099999999999</v>
      </c>
      <c r="L1457" s="4">
        <f>IF(I1457="Secured",(E1457*(VLOOKUP(F1457,'Background data'!B$8:G$18,4,FALSE))*(365.25*1*10^-6)),0)</f>
        <v>5.3253449999999996E-3</v>
      </c>
      <c r="M1457" s="4">
        <f>IF(I1457="Secured",(E1457*(VLOOKUP(F1457,'Background data'!B$8:H$18,5,FALSE))*(365.25*1*10^-6)),0)</f>
        <v>0.21301379999999995</v>
      </c>
    </row>
    <row r="1458" spans="1:14" x14ac:dyDescent="0.3">
      <c r="A1458" s="2" t="s">
        <v>483</v>
      </c>
      <c r="B1458" s="2" t="s">
        <v>375</v>
      </c>
      <c r="C1458" s="17">
        <v>45455</v>
      </c>
      <c r="D1458" s="2" t="s">
        <v>5</v>
      </c>
      <c r="E1458" s="2">
        <f>VLOOKUP(D1458,'Background data'!B$2:E$5,4,FALSE)</f>
        <v>64.8</v>
      </c>
      <c r="F1458" s="2" t="s">
        <v>13</v>
      </c>
      <c r="G1458" s="10">
        <v>45770</v>
      </c>
      <c r="H1458" s="2" t="s">
        <v>400</v>
      </c>
      <c r="I1458" s="2" t="str">
        <f t="shared" si="36"/>
        <v>Secured</v>
      </c>
      <c r="J1458" s="4">
        <f>IF($I1458="Secured",(E1458*(VLOOKUP(F1458,'Background data'!B$8:D$18,2,FALSE))*(365.25*1*10^-6)),0)</f>
        <v>1.0650689999999999E-2</v>
      </c>
      <c r="K1458" s="4">
        <f>IF($I1458="Secured",(E1458*(VLOOKUP(F1458,'Background data'!B$8:D$18,3,FALSE))*(365.25*1*10^-6)),0)</f>
        <v>0.11834099999999999</v>
      </c>
      <c r="L1458" s="4">
        <f>IF(I1458="Secured",(E1458*(VLOOKUP(F1458,'Background data'!B$8:G$18,4,FALSE))*(365.25*1*10^-6)),0)</f>
        <v>5.3253449999999996E-3</v>
      </c>
      <c r="M1458" s="4">
        <f>IF(I1458="Secured",(E1458*(VLOOKUP(F1458,'Background data'!B$8:H$18,5,FALSE))*(365.25*1*10^-6)),0)</f>
        <v>0.21301379999999995</v>
      </c>
    </row>
    <row r="1459" spans="1:14" x14ac:dyDescent="0.3">
      <c r="A1459" s="2" t="s">
        <v>482</v>
      </c>
      <c r="B1459" s="2" t="s">
        <v>375</v>
      </c>
      <c r="C1459" s="17">
        <v>45457</v>
      </c>
      <c r="D1459" s="2" t="s">
        <v>5</v>
      </c>
      <c r="E1459" s="2">
        <f>VLOOKUP(D1459,'Background data'!B$2:E$5,4,FALSE)</f>
        <v>64.8</v>
      </c>
      <c r="F1459" s="2" t="s">
        <v>13</v>
      </c>
      <c r="G1459" s="10">
        <v>45770</v>
      </c>
      <c r="H1459" s="2" t="s">
        <v>400</v>
      </c>
      <c r="I1459" s="2" t="str">
        <f t="shared" si="36"/>
        <v>Secured</v>
      </c>
      <c r="J1459" s="4">
        <f>IF($I1459="Secured",(E1459*(VLOOKUP(F1459,'Background data'!B$8:D$18,2,FALSE))*(365.25*1*10^-6)),0)</f>
        <v>1.0650689999999999E-2</v>
      </c>
      <c r="K1459" s="4">
        <f>IF($I1459="Secured",(E1459*(VLOOKUP(F1459,'Background data'!B$8:D$18,3,FALSE))*(365.25*1*10^-6)),0)</f>
        <v>0.11834099999999999</v>
      </c>
      <c r="L1459" s="4">
        <f>IF(I1459="Secured",(E1459*(VLOOKUP(F1459,'Background data'!B$8:G$18,4,FALSE))*(365.25*1*10^-6)),0)</f>
        <v>5.3253449999999996E-3</v>
      </c>
      <c r="M1459" s="4">
        <f>IF(I1459="Secured",(E1459*(VLOOKUP(F1459,'Background data'!B$8:H$18,5,FALSE))*(365.25*1*10^-6)),0)</f>
        <v>0.21301379999999995</v>
      </c>
    </row>
    <row r="1460" spans="1:14" x14ac:dyDescent="0.3">
      <c r="A1460" s="2" t="s">
        <v>464</v>
      </c>
      <c r="B1460" s="2" t="s">
        <v>376</v>
      </c>
      <c r="C1460" s="17">
        <v>45470</v>
      </c>
      <c r="D1460" s="2" t="s">
        <v>5</v>
      </c>
      <c r="E1460" s="2">
        <f>VLOOKUP(D1460,'Background data'!B$2:E$5,4,FALSE)</f>
        <v>64.8</v>
      </c>
      <c r="F1460" s="2" t="s">
        <v>13</v>
      </c>
      <c r="G1460" s="10">
        <v>45770</v>
      </c>
      <c r="H1460" s="2" t="s">
        <v>400</v>
      </c>
      <c r="I1460" s="2" t="str">
        <f t="shared" si="36"/>
        <v>Secured</v>
      </c>
      <c r="J1460" s="4">
        <f>IF($I1460="Secured",(E1460*(VLOOKUP(F1460,'Background data'!B$8:D$18,2,FALSE))*(365.25*1*10^-6)),0)</f>
        <v>1.0650689999999999E-2</v>
      </c>
      <c r="K1460" s="4">
        <f>IF($I1460="Secured",(E1460*(VLOOKUP(F1460,'Background data'!B$8:D$18,3,FALSE))*(365.25*1*10^-6)),0)</f>
        <v>0.11834099999999999</v>
      </c>
      <c r="L1460" s="4">
        <f>IF(I1460="Secured",(E1460*(VLOOKUP(F1460,'Background data'!B$8:G$18,4,FALSE))*(365.25*1*10^-6)),0)</f>
        <v>5.3253449999999996E-3</v>
      </c>
      <c r="M1460" s="4">
        <f>IF(I1460="Secured",(E1460*(VLOOKUP(F1460,'Background data'!B$8:H$18,5,FALSE))*(365.25*1*10^-6)),0)</f>
        <v>0.21301379999999995</v>
      </c>
    </row>
    <row r="1461" spans="1:14" x14ac:dyDescent="0.3">
      <c r="A1461" s="2" t="s">
        <v>463</v>
      </c>
      <c r="B1461" s="2" t="s">
        <v>376</v>
      </c>
      <c r="C1461" s="17">
        <v>45460</v>
      </c>
      <c r="D1461" s="2" t="s">
        <v>5</v>
      </c>
      <c r="E1461" s="2">
        <f>VLOOKUP(D1461,'Background data'!B$2:E$5,4,FALSE)</f>
        <v>64.8</v>
      </c>
      <c r="F1461" s="2" t="s">
        <v>13</v>
      </c>
      <c r="G1461" s="10">
        <v>45770</v>
      </c>
      <c r="H1461" s="2" t="s">
        <v>400</v>
      </c>
      <c r="I1461" s="2" t="str">
        <f t="shared" si="36"/>
        <v>Secured</v>
      </c>
      <c r="J1461" s="4">
        <f>IF($I1461="Secured",(E1461*(VLOOKUP(F1461,'Background data'!B$8:D$18,2,FALSE))*(365.25*1*10^-6)),0)</f>
        <v>1.0650689999999999E-2</v>
      </c>
      <c r="K1461" s="4">
        <f>IF($I1461="Secured",(E1461*(VLOOKUP(F1461,'Background data'!B$8:D$18,3,FALSE))*(365.25*1*10^-6)),0)</f>
        <v>0.11834099999999999</v>
      </c>
      <c r="L1461" s="4">
        <f>IF(I1461="Secured",(E1461*(VLOOKUP(F1461,'Background data'!B$8:G$18,4,FALSE))*(365.25*1*10^-6)),0)</f>
        <v>5.3253449999999996E-3</v>
      </c>
      <c r="M1461" s="4">
        <f>IF(I1461="Secured",(E1461*(VLOOKUP(F1461,'Background data'!B$8:H$18,5,FALSE))*(365.25*1*10^-6)),0)</f>
        <v>0.21301379999999995</v>
      </c>
    </row>
    <row r="1462" spans="1:14" x14ac:dyDescent="0.3">
      <c r="A1462" s="2" t="s">
        <v>462</v>
      </c>
      <c r="B1462" s="2" t="s">
        <v>376</v>
      </c>
      <c r="C1462" s="17">
        <v>45456</v>
      </c>
      <c r="D1462" s="2" t="s">
        <v>5</v>
      </c>
      <c r="E1462" s="2">
        <f>VLOOKUP(D1462,'Background data'!B$2:E$5,4,FALSE)</f>
        <v>64.8</v>
      </c>
      <c r="F1462" s="2" t="s">
        <v>13</v>
      </c>
      <c r="G1462" s="10">
        <v>45770</v>
      </c>
      <c r="H1462" s="2" t="s">
        <v>400</v>
      </c>
      <c r="I1462" s="2" t="str">
        <f t="shared" si="36"/>
        <v>Secured</v>
      </c>
      <c r="J1462" s="4">
        <f>IF($I1462="Secured",(E1462*(VLOOKUP(F1462,'Background data'!B$8:D$18,2,FALSE))*(365.25*1*10^-6)),0)</f>
        <v>1.0650689999999999E-2</v>
      </c>
      <c r="K1462" s="4">
        <f>IF($I1462="Secured",(E1462*(VLOOKUP(F1462,'Background data'!B$8:D$18,3,FALSE))*(365.25*1*10^-6)),0)</f>
        <v>0.11834099999999999</v>
      </c>
      <c r="L1462" s="4">
        <f>IF(I1462="Secured",(E1462*(VLOOKUP(F1462,'Background data'!B$8:G$18,4,FALSE))*(365.25*1*10^-6)),0)</f>
        <v>5.3253449999999996E-3</v>
      </c>
      <c r="M1462" s="4">
        <f>IF(I1462="Secured",(E1462*(VLOOKUP(F1462,'Background data'!B$8:H$18,5,FALSE))*(365.25*1*10^-6)),0)</f>
        <v>0.21301379999999995</v>
      </c>
    </row>
    <row r="1463" spans="1:14" x14ac:dyDescent="0.3">
      <c r="A1463" s="2" t="s">
        <v>461</v>
      </c>
      <c r="B1463" s="2" t="s">
        <v>376</v>
      </c>
      <c r="C1463" s="17">
        <v>45455</v>
      </c>
      <c r="D1463" s="2" t="s">
        <v>5</v>
      </c>
      <c r="E1463" s="2">
        <f>VLOOKUP(D1463,'Background data'!B$2:E$5,4,FALSE)</f>
        <v>64.8</v>
      </c>
      <c r="F1463" s="2" t="s">
        <v>13</v>
      </c>
      <c r="G1463" s="10">
        <v>45770</v>
      </c>
      <c r="H1463" s="2" t="s">
        <v>400</v>
      </c>
      <c r="I1463" s="2" t="str">
        <f t="shared" si="36"/>
        <v>Secured</v>
      </c>
      <c r="J1463" s="4">
        <f>IF($I1463="Secured",(E1463*(VLOOKUP(F1463,'Background data'!B$8:D$18,2,FALSE))*(365.25*1*10^-6)),0)</f>
        <v>1.0650689999999999E-2</v>
      </c>
      <c r="K1463" s="4">
        <f>IF($I1463="Secured",(E1463*(VLOOKUP(F1463,'Background data'!B$8:D$18,3,FALSE))*(365.25*1*10^-6)),0)</f>
        <v>0.11834099999999999</v>
      </c>
      <c r="L1463" s="4">
        <f>IF(I1463="Secured",(E1463*(VLOOKUP(F1463,'Background data'!B$8:G$18,4,FALSE))*(365.25*1*10^-6)),0)</f>
        <v>5.3253449999999996E-3</v>
      </c>
      <c r="M1463" s="4">
        <f>IF(I1463="Secured",(E1463*(VLOOKUP(F1463,'Background data'!B$8:H$18,5,FALSE))*(365.25*1*10^-6)),0)</f>
        <v>0.21301379999999995</v>
      </c>
    </row>
    <row r="1464" spans="1:14" x14ac:dyDescent="0.3">
      <c r="A1464" s="2" t="s">
        <v>460</v>
      </c>
      <c r="B1464" s="2" t="s">
        <v>376</v>
      </c>
      <c r="C1464" s="17">
        <v>45455</v>
      </c>
      <c r="D1464" s="2" t="s">
        <v>5</v>
      </c>
      <c r="E1464" s="2">
        <f>VLOOKUP(D1464,'Background data'!B$2:E$5,4,FALSE)</f>
        <v>64.8</v>
      </c>
      <c r="F1464" s="2" t="s">
        <v>13</v>
      </c>
      <c r="G1464" s="10">
        <v>45770</v>
      </c>
      <c r="H1464" s="2" t="s">
        <v>400</v>
      </c>
      <c r="I1464" s="2" t="str">
        <f t="shared" si="36"/>
        <v>Secured</v>
      </c>
      <c r="J1464" s="4">
        <f>IF($I1464="Secured",(E1464*(VLOOKUP(F1464,'Background data'!B$8:D$18,2,FALSE))*(365.25*1*10^-6)),0)</f>
        <v>1.0650689999999999E-2</v>
      </c>
      <c r="K1464" s="4">
        <f>IF($I1464="Secured",(E1464*(VLOOKUP(F1464,'Background data'!B$8:D$18,3,FALSE))*(365.25*1*10^-6)),0)</f>
        <v>0.11834099999999999</v>
      </c>
      <c r="L1464" s="4">
        <f>IF(I1464="Secured",(E1464*(VLOOKUP(F1464,'Background data'!B$8:G$18,4,FALSE))*(365.25*1*10^-6)),0)</f>
        <v>5.3253449999999996E-3</v>
      </c>
      <c r="M1464" s="4">
        <f>IF(I1464="Secured",(E1464*(VLOOKUP(F1464,'Background data'!B$8:H$18,5,FALSE))*(365.25*1*10^-6)),0)</f>
        <v>0.21301379999999995</v>
      </c>
    </row>
    <row r="1465" spans="1:14" x14ac:dyDescent="0.3">
      <c r="A1465" s="2" t="s">
        <v>459</v>
      </c>
      <c r="B1465" s="2" t="s">
        <v>376</v>
      </c>
      <c r="C1465" s="17">
        <v>45476</v>
      </c>
      <c r="D1465" s="2" t="s">
        <v>5</v>
      </c>
      <c r="E1465" s="2">
        <f>VLOOKUP(D1465,'Background data'!B$2:E$5,4,FALSE)</f>
        <v>64.8</v>
      </c>
      <c r="F1465" s="2" t="s">
        <v>13</v>
      </c>
      <c r="G1465" s="10">
        <v>45770</v>
      </c>
      <c r="H1465" s="2" t="s">
        <v>400</v>
      </c>
      <c r="I1465" s="2" t="str">
        <f t="shared" si="36"/>
        <v>Secured</v>
      </c>
      <c r="J1465" s="4">
        <f>IF($I1465="Secured",(E1465*(VLOOKUP(F1465,'Background data'!B$8:D$18,2,FALSE))*(365.25*1*10^-6)),0)</f>
        <v>1.0650689999999999E-2</v>
      </c>
      <c r="K1465" s="4">
        <f>IF($I1465="Secured",(E1465*(VLOOKUP(F1465,'Background data'!B$8:D$18,3,FALSE))*(365.25*1*10^-6)),0)</f>
        <v>0.11834099999999999</v>
      </c>
      <c r="L1465" s="4">
        <f>IF(I1465="Secured",(E1465*(VLOOKUP(F1465,'Background data'!B$8:G$18,4,FALSE))*(365.25*1*10^-6)),0)</f>
        <v>5.3253449999999996E-3</v>
      </c>
      <c r="M1465" s="4">
        <f>IF(I1465="Secured",(E1465*(VLOOKUP(F1465,'Background data'!B$8:H$18,5,FALSE))*(365.25*1*10^-6)),0)</f>
        <v>0.21301379999999995</v>
      </c>
    </row>
    <row r="1466" spans="1:14" x14ac:dyDescent="0.3">
      <c r="A1466" s="2" t="s">
        <v>458</v>
      </c>
      <c r="B1466" s="2" t="s">
        <v>376</v>
      </c>
      <c r="C1466" s="17">
        <v>45455</v>
      </c>
      <c r="D1466" s="2" t="s">
        <v>5</v>
      </c>
      <c r="E1466" s="2">
        <f>VLOOKUP(D1466,'Background data'!B$2:E$5,4,FALSE)</f>
        <v>64.8</v>
      </c>
      <c r="F1466" s="2" t="s">
        <v>13</v>
      </c>
      <c r="G1466" s="10">
        <v>45770</v>
      </c>
      <c r="H1466" s="2" t="s">
        <v>400</v>
      </c>
      <c r="I1466" s="2" t="str">
        <f t="shared" si="36"/>
        <v>Secured</v>
      </c>
      <c r="J1466" s="4">
        <f>IF($I1466="Secured",(E1466*(VLOOKUP(F1466,'Background data'!B$8:D$18,2,FALSE))*(365.25*1*10^-6)),0)</f>
        <v>1.0650689999999999E-2</v>
      </c>
      <c r="K1466" s="4">
        <f>IF($I1466="Secured",(E1466*(VLOOKUP(F1466,'Background data'!B$8:D$18,3,FALSE))*(365.25*1*10^-6)),0)</f>
        <v>0.11834099999999999</v>
      </c>
      <c r="L1466" s="4">
        <f>IF(I1466="Secured",(E1466*(VLOOKUP(F1466,'Background data'!B$8:G$18,4,FALSE))*(365.25*1*10^-6)),0)</f>
        <v>5.3253449999999996E-3</v>
      </c>
      <c r="M1466" s="4">
        <f>IF(I1466="Secured",(E1466*(VLOOKUP(F1466,'Background data'!B$8:H$18,5,FALSE))*(365.25*1*10^-6)),0)</f>
        <v>0.21301379999999995</v>
      </c>
    </row>
    <row r="1467" spans="1:14" x14ac:dyDescent="0.3">
      <c r="A1467" s="2" t="s">
        <v>456</v>
      </c>
      <c r="B1467" s="2" t="s">
        <v>376</v>
      </c>
      <c r="C1467" s="17">
        <v>45456</v>
      </c>
      <c r="D1467" s="2" t="s">
        <v>5</v>
      </c>
      <c r="E1467" s="2">
        <f>VLOOKUP(D1467,'Background data'!B$2:E$5,4,FALSE)</f>
        <v>64.8</v>
      </c>
      <c r="F1467" s="2" t="s">
        <v>13</v>
      </c>
      <c r="G1467" s="10">
        <v>45770</v>
      </c>
      <c r="H1467" s="2" t="s">
        <v>400</v>
      </c>
      <c r="I1467" s="2" t="str">
        <f t="shared" si="36"/>
        <v>Secured</v>
      </c>
      <c r="J1467" s="4">
        <f>IF($I1467="Secured",(E1467*(VLOOKUP(F1467,'Background data'!B$8:D$18,2,FALSE))*(365.25*1*10^-6)),0)</f>
        <v>1.0650689999999999E-2</v>
      </c>
      <c r="K1467" s="4">
        <f>IF($I1467="Secured",(E1467*(VLOOKUP(F1467,'Background data'!B$8:D$18,3,FALSE))*(365.25*1*10^-6)),0)</f>
        <v>0.11834099999999999</v>
      </c>
      <c r="L1467" s="4">
        <f>IF(I1467="Secured",(E1467*(VLOOKUP(F1467,'Background data'!B$8:G$18,4,FALSE))*(365.25*1*10^-6)),0)</f>
        <v>5.3253449999999996E-3</v>
      </c>
      <c r="M1467" s="4">
        <f>IF(I1467="Secured",(E1467*(VLOOKUP(F1467,'Background data'!B$8:H$18,5,FALSE))*(365.25*1*10^-6)),0)</f>
        <v>0.21301379999999995</v>
      </c>
    </row>
    <row r="1468" spans="1:14" x14ac:dyDescent="0.3">
      <c r="A1468" s="2" t="s">
        <v>457</v>
      </c>
      <c r="B1468" s="2" t="s">
        <v>377</v>
      </c>
      <c r="C1468" s="17">
        <v>45471</v>
      </c>
      <c r="D1468" s="2" t="s">
        <v>5</v>
      </c>
      <c r="E1468" s="2">
        <f>VLOOKUP(D1468,'Background data'!B$2:E$5,4,FALSE)</f>
        <v>64.8</v>
      </c>
      <c r="F1468" s="2" t="s">
        <v>11</v>
      </c>
      <c r="G1468" s="10">
        <v>45770</v>
      </c>
      <c r="H1468" s="2" t="s">
        <v>393</v>
      </c>
      <c r="I1468" s="2" t="str">
        <f t="shared" si="36"/>
        <v>Secured</v>
      </c>
      <c r="J1468" s="4">
        <f>IF($I1468="Secured",(E1468*(VLOOKUP(F1468,'Background data'!B$8:D$18,2,FALSE))*(365.25*1*10^-6)),0)</f>
        <v>1.0650689999999999E-2</v>
      </c>
      <c r="K1468" s="4">
        <f>IF($I1468="Secured",(E1468*(VLOOKUP(F1468,'Background data'!B$8:D$18,3,FALSE))*(365.25*1*10^-6)),0)</f>
        <v>0.11834099999999999</v>
      </c>
      <c r="L1468" s="4">
        <f>IF(I1468="Secured",(E1468*(VLOOKUP(F1468,'Background data'!B$8:G$18,4,FALSE))*(365.25*1*10^-6)),0)</f>
        <v>5.3253449999999996E-3</v>
      </c>
      <c r="M1468" s="4">
        <f>IF(I1468="Secured",(E1468*(VLOOKUP(F1468,'Background data'!B$8:H$18,5,FALSE))*(365.25*1*10^-6)),0)</f>
        <v>0.21301379999999995</v>
      </c>
    </row>
    <row r="1469" spans="1:14" x14ac:dyDescent="0.3">
      <c r="A1469" s="5"/>
      <c r="B1469" s="5"/>
      <c r="C1469" s="5"/>
      <c r="D1469" s="5"/>
      <c r="E1469" s="5">
        <f>SUBTOTAL(109,E5:E1468)</f>
        <v>86425.650000001624</v>
      </c>
      <c r="F1469" s="5"/>
      <c r="G1469" s="5"/>
      <c r="H1469" s="15"/>
      <c r="I1469" s="15"/>
      <c r="J1469" s="6">
        <f>SUBTOTAL(9,J5:J1468)</f>
        <v>13.609141036875283</v>
      </c>
      <c r="K1469" s="6">
        <f>SUBTOTAL(9,K5:K1468)</f>
        <v>151.21267818749777</v>
      </c>
      <c r="L1469" s="6">
        <f>SUBTOTAL(9,L5:L1468)</f>
        <v>7.1025679490626539</v>
      </c>
      <c r="M1469" s="6">
        <f>SUBTOTAL(9,M5:M1468)</f>
        <v>284.10271796249992</v>
      </c>
    </row>
    <row r="1471" spans="1:14" x14ac:dyDescent="0.3">
      <c r="L1471" s="1"/>
      <c r="M1471" s="1"/>
      <c r="N1471" s="1"/>
    </row>
  </sheetData>
  <sheetProtection algorithmName="SHA-512" hashValue="UMan9rrJP8PNjLsP/AZ6e/hV5BJj5Sd1M1SOM48nxWGKCMlwnG/iUeD92ht0Iu8/jBOnl1RQu1+wD52UEVnR+w==" saltValue="WnpdomFU4qsiN4kbqwZZEg==" spinCount="100000" sheet="1" objects="1" scenarios="1"/>
  <autoFilter ref="A4:M1468" xr:uid="{47CDC452-4B6B-4DC5-B4DB-A18CECA66B7B}"/>
  <sortState xmlns:xlrd2="http://schemas.microsoft.com/office/spreadsheetml/2017/richdata2" ref="A5:M1468">
    <sortCondition ref="B5:B1468"/>
    <sortCondition ref="A5:A1468"/>
  </sortState>
  <mergeCells count="2">
    <mergeCell ref="J3:K3"/>
    <mergeCell ref="L3:M3"/>
  </mergeCells>
  <conditionalFormatting sqref="A1378:A1383">
    <cfRule type="duplicateValues" dxfId="135" priority="2974"/>
    <cfRule type="duplicateValues" dxfId="134" priority="2975"/>
    <cfRule type="duplicateValues" dxfId="133" priority="2976"/>
    <cfRule type="duplicateValues" dxfId="132" priority="2977"/>
    <cfRule type="duplicateValues" dxfId="131" priority="2968"/>
    <cfRule type="duplicateValues" dxfId="130" priority="2972"/>
    <cfRule type="duplicateValues" dxfId="129" priority="2973"/>
  </conditionalFormatting>
  <conditionalFormatting sqref="A1386:A1388">
    <cfRule type="duplicateValues" dxfId="128" priority="13697"/>
    <cfRule type="duplicateValues" dxfId="127" priority="13695"/>
    <cfRule type="duplicateValues" dxfId="126" priority="13696"/>
  </conditionalFormatting>
  <conditionalFormatting sqref="A1389:A1404">
    <cfRule type="duplicateValues" dxfId="125" priority="13646"/>
  </conditionalFormatting>
  <conditionalFormatting sqref="A1405:A1415">
    <cfRule type="duplicateValues" dxfId="124" priority="11157"/>
    <cfRule type="duplicateValues" dxfId="123" priority="11156"/>
    <cfRule type="duplicateValues" dxfId="122" priority="11155"/>
    <cfRule type="duplicateValues" dxfId="121" priority="11154"/>
    <cfRule type="duplicateValues" dxfId="120" priority="11153"/>
    <cfRule type="duplicateValues" dxfId="119" priority="11152"/>
    <cfRule type="duplicateValues" dxfId="118" priority="11158"/>
  </conditionalFormatting>
  <conditionalFormatting sqref="A1416:A1419">
    <cfRule type="duplicateValues" dxfId="117" priority="10790"/>
    <cfRule type="duplicateValues" dxfId="116" priority="10789"/>
    <cfRule type="duplicateValues" dxfId="115" priority="10787"/>
    <cfRule type="duplicateValues" dxfId="114" priority="10785"/>
    <cfRule type="duplicateValues" dxfId="113" priority="10788"/>
    <cfRule type="duplicateValues" dxfId="112" priority="10786"/>
  </conditionalFormatting>
  <conditionalFormatting sqref="A1420">
    <cfRule type="duplicateValues" dxfId="111" priority="10444"/>
    <cfRule type="duplicateValues" dxfId="110" priority="10443"/>
    <cfRule type="duplicateValues" dxfId="109" priority="10442"/>
    <cfRule type="duplicateValues" dxfId="108" priority="10441"/>
    <cfRule type="duplicateValues" dxfId="107" priority="10440"/>
    <cfRule type="duplicateValues" dxfId="106" priority="10439"/>
    <cfRule type="duplicateValues" dxfId="105" priority="10438"/>
    <cfRule type="duplicateValues" dxfId="104" priority="10437"/>
    <cfRule type="duplicateValues" dxfId="103" priority="10436"/>
  </conditionalFormatting>
  <conditionalFormatting sqref="A1421:A1426">
    <cfRule type="duplicateValues" dxfId="102" priority="10718"/>
    <cfRule type="duplicateValues" dxfId="101" priority="10717"/>
    <cfRule type="duplicateValues" dxfId="100" priority="10716"/>
    <cfRule type="duplicateValues" dxfId="99" priority="10715"/>
    <cfRule type="duplicateValues" dxfId="98" priority="10714"/>
    <cfRule type="duplicateValues" dxfId="97" priority="10719"/>
  </conditionalFormatting>
  <conditionalFormatting sqref="A1427:A1431">
    <cfRule type="duplicateValues" dxfId="96" priority="9287"/>
    <cfRule type="duplicateValues" dxfId="95" priority="9288"/>
    <cfRule type="duplicateValues" dxfId="94" priority="9289"/>
    <cfRule type="duplicateValues" dxfId="93" priority="9290"/>
    <cfRule type="duplicateValues" dxfId="92" priority="9291"/>
    <cfRule type="duplicateValues" dxfId="91" priority="9292"/>
    <cfRule type="duplicateValues" dxfId="90" priority="9293"/>
    <cfRule type="duplicateValues" dxfId="89" priority="9294"/>
    <cfRule type="duplicateValues" dxfId="88" priority="9295"/>
    <cfRule type="duplicateValues" dxfId="87" priority="9296"/>
    <cfRule type="duplicateValues" dxfId="86" priority="9298"/>
    <cfRule type="duplicateValues" dxfId="85" priority="9299"/>
    <cfRule type="duplicateValues" dxfId="84" priority="9300"/>
    <cfRule type="duplicateValues" dxfId="83" priority="9301"/>
    <cfRule type="duplicateValues" dxfId="82" priority="9302"/>
    <cfRule type="duplicateValues" dxfId="81" priority="9303"/>
    <cfRule type="duplicateValues" dxfId="80" priority="9304"/>
    <cfRule type="duplicateValues" dxfId="79" priority="9305"/>
    <cfRule type="duplicateValues" dxfId="78" priority="9306"/>
    <cfRule type="duplicateValues" dxfId="77" priority="9307"/>
    <cfRule type="duplicateValues" dxfId="76" priority="9308"/>
    <cfRule type="duplicateValues" dxfId="75" priority="9309"/>
    <cfRule type="duplicateValues" dxfId="74" priority="9310"/>
    <cfRule type="duplicateValues" dxfId="73" priority="9311"/>
    <cfRule type="duplicateValues" dxfId="72" priority="9312"/>
    <cfRule type="duplicateValues" dxfId="71" priority="9314"/>
    <cfRule type="duplicateValues" dxfId="70" priority="9315"/>
    <cfRule type="duplicateValues" dxfId="69" priority="9313"/>
    <cfRule type="duplicateValues" dxfId="68" priority="9280"/>
    <cfRule type="duplicateValues" dxfId="67" priority="9297"/>
    <cfRule type="duplicateValues" dxfId="66" priority="9281"/>
    <cfRule type="duplicateValues" dxfId="65" priority="9282"/>
    <cfRule type="duplicateValues" dxfId="64" priority="9283"/>
    <cfRule type="duplicateValues" dxfId="63" priority="9284"/>
    <cfRule type="duplicateValues" dxfId="62" priority="9285"/>
    <cfRule type="duplicateValues" dxfId="61" priority="9286"/>
  </conditionalFormatting>
  <conditionalFormatting sqref="A1432:A1435">
    <cfRule type="duplicateValues" dxfId="60" priority="8182"/>
    <cfRule type="duplicateValues" dxfId="59" priority="8183"/>
    <cfRule type="duplicateValues" dxfId="58" priority="8184"/>
    <cfRule type="duplicateValues" dxfId="57" priority="8185"/>
    <cfRule type="duplicateValues" dxfId="56" priority="8188"/>
    <cfRule type="duplicateValues" dxfId="55" priority="8187"/>
    <cfRule type="duplicateValues" dxfId="54" priority="8186"/>
  </conditionalFormatting>
  <conditionalFormatting sqref="A1436:A1437 A1427:A1431 A1370:A1415">
    <cfRule type="duplicateValues" dxfId="53" priority="7966"/>
  </conditionalFormatting>
  <conditionalFormatting sqref="A1436:A1437 A1427:A1431 A1389:A1404 A1370:A1377">
    <cfRule type="duplicateValues" dxfId="52" priority="7972"/>
    <cfRule type="duplicateValues" dxfId="51" priority="7971"/>
    <cfRule type="duplicateValues" dxfId="50" priority="7979"/>
    <cfRule type="duplicateValues" dxfId="49" priority="7970"/>
    <cfRule type="duplicateValues" dxfId="48" priority="7988"/>
    <cfRule type="duplicateValues" dxfId="47" priority="7987"/>
    <cfRule type="duplicateValues" dxfId="46" priority="7985"/>
    <cfRule type="duplicateValues" dxfId="45" priority="7986"/>
    <cfRule type="duplicateValues" dxfId="44" priority="7984"/>
    <cfRule type="duplicateValues" dxfId="43" priority="7983"/>
    <cfRule type="duplicateValues" dxfId="42" priority="7982"/>
    <cfRule type="duplicateValues" dxfId="41" priority="7981"/>
    <cfRule type="duplicateValues" dxfId="40" priority="7980"/>
    <cfRule type="duplicateValues" dxfId="39" priority="7978"/>
    <cfRule type="duplicateValues" dxfId="38" priority="7977"/>
    <cfRule type="duplicateValues" dxfId="37" priority="7976"/>
    <cfRule type="duplicateValues" dxfId="36" priority="7975"/>
    <cfRule type="duplicateValues" dxfId="35" priority="7974"/>
    <cfRule type="duplicateValues" dxfId="34" priority="7973"/>
  </conditionalFormatting>
  <conditionalFormatting sqref="A1438:A1468">
    <cfRule type="duplicateValues" dxfId="33" priority="7290"/>
  </conditionalFormatting>
  <conditionalFormatting sqref="A1449:A1450">
    <cfRule type="duplicateValues" dxfId="32" priority="6076"/>
    <cfRule type="duplicateValues" dxfId="31" priority="6077"/>
    <cfRule type="duplicateValues" dxfId="30" priority="6078"/>
    <cfRule type="duplicateValues" dxfId="29" priority="6079"/>
    <cfRule type="duplicateValues" dxfId="28" priority="6080"/>
    <cfRule type="duplicateValues" dxfId="27" priority="6081"/>
  </conditionalFormatting>
  <conditionalFormatting sqref="A1452:A1453 B1451 A1438:A1448 A1458:A1468">
    <cfRule type="duplicateValues" dxfId="26" priority="5648"/>
    <cfRule type="duplicateValues" dxfId="25" priority="5633"/>
    <cfRule type="duplicateValues" dxfId="24" priority="5634"/>
    <cfRule type="duplicateValues" dxfId="23" priority="5636"/>
    <cfRule type="duplicateValues" dxfId="22" priority="5637"/>
    <cfRule type="duplicateValues" dxfId="21" priority="5638"/>
    <cfRule type="duplicateValues" dxfId="20" priority="5639"/>
    <cfRule type="duplicateValues" dxfId="19" priority="5641"/>
    <cfRule type="duplicateValues" dxfId="18" priority="5642"/>
    <cfRule type="duplicateValues" dxfId="17" priority="5643"/>
    <cfRule type="duplicateValues" dxfId="16" priority="5644"/>
    <cfRule type="duplicateValues" dxfId="15" priority="5645"/>
    <cfRule type="duplicateValues" dxfId="14" priority="5646"/>
    <cfRule type="duplicateValues" dxfId="13" priority="5647"/>
    <cfRule type="duplicateValues" dxfId="12" priority="5649"/>
    <cfRule type="duplicateValues" dxfId="11" priority="5635"/>
    <cfRule type="duplicateValues" dxfId="10" priority="5651"/>
    <cfRule type="duplicateValues" dxfId="9" priority="5650"/>
    <cfRule type="duplicateValues" dxfId="8" priority="5640"/>
  </conditionalFormatting>
  <conditionalFormatting sqref="A1454:A1457">
    <cfRule type="duplicateValues" dxfId="7" priority="179"/>
    <cfRule type="duplicateValues" dxfId="6" priority="185"/>
    <cfRule type="duplicateValues" dxfId="5" priority="184"/>
    <cfRule type="duplicateValues" dxfId="4" priority="183"/>
    <cfRule type="duplicateValues" dxfId="3" priority="182"/>
    <cfRule type="duplicateValues" dxfId="2" priority="180"/>
    <cfRule type="duplicateValues" dxfId="1" priority="177"/>
  </conditionalFormatting>
  <conditionalFormatting sqref="J5:M1468">
    <cfRule type="cellIs" dxfId="0" priority="1446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B334-19E7-452D-8DAC-839C459568E2}">
  <dimension ref="A2:F8"/>
  <sheetViews>
    <sheetView zoomScale="72" workbookViewId="0">
      <selection activeCell="E17" sqref="E17"/>
    </sheetView>
  </sheetViews>
  <sheetFormatPr defaultRowHeight="14.4" x14ac:dyDescent="0.3"/>
  <cols>
    <col min="1" max="1" width="18.5546875" customWidth="1"/>
    <col min="2" max="2" width="48.77734375" customWidth="1"/>
    <col min="3" max="6" width="25.77734375" customWidth="1"/>
  </cols>
  <sheetData>
    <row r="2" spans="1:6" x14ac:dyDescent="0.3">
      <c r="A2" s="32" t="s">
        <v>432</v>
      </c>
      <c r="B2" s="33"/>
      <c r="C2" s="33"/>
      <c r="D2" s="33"/>
      <c r="E2" s="33"/>
      <c r="F2" s="34"/>
    </row>
    <row r="3" spans="1:6" x14ac:dyDescent="0.3">
      <c r="A3" s="42" t="s">
        <v>425</v>
      </c>
      <c r="B3" s="42" t="s">
        <v>424</v>
      </c>
      <c r="C3" s="40" t="s">
        <v>433</v>
      </c>
      <c r="D3" s="41"/>
      <c r="E3" s="40" t="s">
        <v>434</v>
      </c>
      <c r="F3" s="41"/>
    </row>
    <row r="4" spans="1:6" x14ac:dyDescent="0.3">
      <c r="A4" s="43"/>
      <c r="B4" s="43"/>
      <c r="C4" s="8" t="s">
        <v>419</v>
      </c>
      <c r="D4" s="8" t="s">
        <v>420</v>
      </c>
      <c r="E4" s="8" t="s">
        <v>419</v>
      </c>
      <c r="F4" s="8" t="s">
        <v>421</v>
      </c>
    </row>
    <row r="5" spans="1:6" x14ac:dyDescent="0.3">
      <c r="A5" s="2" t="s">
        <v>412</v>
      </c>
      <c r="B5" s="2" t="s">
        <v>426</v>
      </c>
      <c r="C5" s="4">
        <f>'Mitigation - Retrofitting'!J1469</f>
        <v>13.609141036875283</v>
      </c>
      <c r="D5" s="4">
        <f>'Mitigation - Retrofitting'!K1469</f>
        <v>151.21267818749777</v>
      </c>
      <c r="E5" s="4">
        <f>'Mitigation - Retrofitting'!L1469</f>
        <v>7.1025679490626539</v>
      </c>
      <c r="F5" s="4">
        <f>'Mitigation - Retrofitting'!M1469</f>
        <v>284.10271796249992</v>
      </c>
    </row>
    <row r="6" spans="1:6" x14ac:dyDescent="0.3">
      <c r="A6" s="2"/>
      <c r="B6" s="2" t="s">
        <v>417</v>
      </c>
      <c r="C6" s="4">
        <f>C5*(1-0.05)</f>
        <v>12.928683985031517</v>
      </c>
      <c r="D6" s="4">
        <f t="shared" ref="D6:F6" si="0">D5*(1-0.05)</f>
        <v>143.65204427812287</v>
      </c>
      <c r="E6" s="4">
        <f t="shared" si="0"/>
        <v>6.7474395516095207</v>
      </c>
      <c r="F6" s="4">
        <f t="shared" si="0"/>
        <v>269.89758206437489</v>
      </c>
    </row>
    <row r="7" spans="1:6" x14ac:dyDescent="0.3">
      <c r="A7" s="2"/>
      <c r="B7" s="2"/>
      <c r="C7" s="4"/>
      <c r="D7" s="4"/>
      <c r="E7" s="4"/>
      <c r="F7" s="4"/>
    </row>
    <row r="8" spans="1:6" x14ac:dyDescent="0.3">
      <c r="A8" s="5" t="s">
        <v>413</v>
      </c>
      <c r="B8" s="5"/>
      <c r="C8" s="6">
        <f>C7+C6</f>
        <v>12.928683985031517</v>
      </c>
      <c r="D8" s="6">
        <f>D7+D6</f>
        <v>143.65204427812287</v>
      </c>
      <c r="E8" s="6">
        <f>E7+E6</f>
        <v>6.7474395516095207</v>
      </c>
      <c r="F8" s="6">
        <f>F7+F6</f>
        <v>269.89758206437489</v>
      </c>
    </row>
  </sheetData>
  <sheetProtection algorithmName="SHA-512" hashValue="bvUQ9y/hl5FfHUt4bwmpOyZ/g1ZzJoOc6ncR7sqb6fnLNvkKkw3Izeu1Pai81mXb6lrZelZ2EH0HuA2E2ZZ7vA==" saltValue="gy7hc6GlgdQsL3GM/pESBQ==" spinCount="100000" sheet="1" objects="1" scenarios="1"/>
  <mergeCells count="4">
    <mergeCell ref="C3:D3"/>
    <mergeCell ref="E3:F3"/>
    <mergeCell ref="B3:B4"/>
    <mergeCell ref="A3:A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882F-3DF6-42AD-A948-E42F8A293EDE}">
  <dimension ref="A2:P27"/>
  <sheetViews>
    <sheetView topLeftCell="F3" zoomScale="67" workbookViewId="0">
      <selection activeCell="G25" sqref="G25"/>
    </sheetView>
  </sheetViews>
  <sheetFormatPr defaultRowHeight="14.4" x14ac:dyDescent="0.3"/>
  <cols>
    <col min="1" max="1" width="25.77734375" bestFit="1" customWidth="1"/>
    <col min="2" max="2" width="48.77734375" customWidth="1"/>
    <col min="3" max="3" width="49.6640625" customWidth="1"/>
    <col min="4" max="16" width="25.77734375" customWidth="1"/>
  </cols>
  <sheetData>
    <row r="2" spans="1:16" x14ac:dyDescent="0.3">
      <c r="A2" s="32" t="s">
        <v>437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x14ac:dyDescent="0.3">
      <c r="A3" s="42" t="s">
        <v>378</v>
      </c>
      <c r="B3" s="42" t="s">
        <v>379</v>
      </c>
      <c r="C3" s="42" t="s">
        <v>380</v>
      </c>
      <c r="D3" s="44" t="s">
        <v>407</v>
      </c>
      <c r="E3" s="45"/>
      <c r="F3" s="44" t="s">
        <v>408</v>
      </c>
      <c r="G3" s="45"/>
      <c r="H3" s="46" t="s">
        <v>422</v>
      </c>
      <c r="I3" s="44" t="s">
        <v>409</v>
      </c>
      <c r="J3" s="45"/>
      <c r="K3" s="44" t="s">
        <v>410</v>
      </c>
      <c r="L3" s="45"/>
      <c r="M3" s="46" t="s">
        <v>381</v>
      </c>
      <c r="N3" s="13"/>
      <c r="O3" s="13"/>
      <c r="P3" s="13"/>
    </row>
    <row r="4" spans="1:16" ht="31.8" customHeight="1" x14ac:dyDescent="0.3">
      <c r="A4" s="43"/>
      <c r="B4" s="43"/>
      <c r="C4" s="43"/>
      <c r="D4" s="24" t="s">
        <v>419</v>
      </c>
      <c r="E4" s="24" t="s">
        <v>420</v>
      </c>
      <c r="F4" s="24" t="s">
        <v>419</v>
      </c>
      <c r="G4" s="24" t="s">
        <v>420</v>
      </c>
      <c r="H4" s="47"/>
      <c r="I4" s="24" t="s">
        <v>419</v>
      </c>
      <c r="J4" s="24" t="s">
        <v>420</v>
      </c>
      <c r="K4" s="24" t="s">
        <v>419</v>
      </c>
      <c r="L4" s="24" t="s">
        <v>421</v>
      </c>
      <c r="M4" s="47"/>
      <c r="N4" s="20" t="s">
        <v>385</v>
      </c>
      <c r="O4" s="20" t="s">
        <v>411</v>
      </c>
      <c r="P4" s="14" t="s">
        <v>406</v>
      </c>
    </row>
    <row r="5" spans="1:16" ht="57.6" x14ac:dyDescent="0.3">
      <c r="A5" s="2" t="s">
        <v>386</v>
      </c>
      <c r="B5" s="2" t="s">
        <v>387</v>
      </c>
      <c r="C5" s="7" t="s">
        <v>388</v>
      </c>
      <c r="D5" s="4">
        <v>0.33</v>
      </c>
      <c r="E5" s="4">
        <v>10.3</v>
      </c>
      <c r="F5" s="4">
        <v>0.27</v>
      </c>
      <c r="G5" s="4">
        <v>5.75</v>
      </c>
      <c r="H5" s="10">
        <v>45692</v>
      </c>
      <c r="I5" s="4">
        <v>0.33</v>
      </c>
      <c r="J5" s="4">
        <v>10.3</v>
      </c>
      <c r="K5" s="4">
        <v>0.27</v>
      </c>
      <c r="L5" s="4">
        <v>5.75</v>
      </c>
      <c r="M5" s="10">
        <v>45796</v>
      </c>
      <c r="N5" s="10" t="s">
        <v>423</v>
      </c>
      <c r="O5" s="10">
        <v>45814</v>
      </c>
      <c r="P5" s="10"/>
    </row>
    <row r="6" spans="1:16" ht="43.2" x14ac:dyDescent="0.3">
      <c r="A6" s="2" t="s">
        <v>1872</v>
      </c>
      <c r="B6" s="2" t="s">
        <v>1873</v>
      </c>
      <c r="C6" s="7" t="s">
        <v>1874</v>
      </c>
      <c r="D6" s="4">
        <v>1.53</v>
      </c>
      <c r="E6" s="4">
        <v>86.54</v>
      </c>
      <c r="F6" s="4">
        <v>0.83</v>
      </c>
      <c r="G6" s="4">
        <v>30.21</v>
      </c>
      <c r="H6" s="10">
        <v>45692</v>
      </c>
      <c r="I6" s="2"/>
      <c r="J6" s="2"/>
      <c r="K6" s="2"/>
      <c r="L6" s="2"/>
      <c r="M6" s="2"/>
      <c r="N6" s="2"/>
      <c r="O6" s="2"/>
      <c r="P6" s="2"/>
    </row>
    <row r="7" spans="1:16" x14ac:dyDescent="0.3">
      <c r="A7" s="2"/>
      <c r="B7" s="2"/>
      <c r="C7" s="2"/>
      <c r="D7" s="4"/>
      <c r="E7" s="4"/>
      <c r="F7" s="4"/>
      <c r="G7" s="4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2"/>
      <c r="B8" s="2"/>
      <c r="C8" s="2"/>
      <c r="D8" s="4"/>
      <c r="E8" s="4"/>
      <c r="F8" s="4"/>
      <c r="G8" s="4"/>
      <c r="H8" s="2"/>
      <c r="I8" s="2"/>
      <c r="J8" s="2"/>
      <c r="K8" s="2"/>
      <c r="L8" s="2"/>
      <c r="M8" s="2"/>
      <c r="N8" s="2"/>
      <c r="O8" s="2"/>
      <c r="P8" s="2"/>
    </row>
    <row r="9" spans="1:16" x14ac:dyDescent="0.3">
      <c r="A9" s="2"/>
      <c r="B9" s="2"/>
      <c r="C9" s="2"/>
      <c r="D9" s="4"/>
      <c r="E9" s="4"/>
      <c r="F9" s="4"/>
      <c r="G9" s="4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A10" s="2"/>
      <c r="B10" s="2"/>
      <c r="C10" s="2"/>
      <c r="D10" s="4"/>
      <c r="E10" s="4"/>
      <c r="F10" s="4"/>
      <c r="G10" s="4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A11" s="2"/>
      <c r="B11" s="2"/>
      <c r="C11" s="2"/>
      <c r="D11" s="4"/>
      <c r="E11" s="4"/>
      <c r="F11" s="4"/>
      <c r="G11" s="4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">
      <c r="A12" s="2"/>
      <c r="B12" s="2"/>
      <c r="C12" s="2"/>
      <c r="D12" s="4"/>
      <c r="E12" s="4"/>
      <c r="F12" s="4"/>
      <c r="G12" s="4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3">
      <c r="A13" s="2"/>
      <c r="B13" s="2"/>
      <c r="C13" s="2"/>
      <c r="D13" s="4"/>
      <c r="E13" s="4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3">
      <c r="A14" s="2"/>
      <c r="B14" s="2"/>
      <c r="C14" s="2"/>
      <c r="D14" s="4"/>
      <c r="E14" s="4"/>
      <c r="F14" s="4"/>
      <c r="G14" s="4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3">
      <c r="A15" s="2"/>
      <c r="B15" s="2"/>
      <c r="C15" s="2"/>
      <c r="D15" s="4"/>
      <c r="E15" s="4"/>
      <c r="F15" s="4"/>
      <c r="G15" s="4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3">
      <c r="A16" s="2"/>
      <c r="B16" s="2"/>
      <c r="C16" s="2"/>
      <c r="D16" s="4"/>
      <c r="E16" s="4"/>
      <c r="F16" s="4"/>
      <c r="G16" s="4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3">
      <c r="A17" s="2"/>
      <c r="B17" s="2"/>
      <c r="C17" s="2"/>
      <c r="D17" s="4"/>
      <c r="E17" s="4"/>
      <c r="F17" s="4"/>
      <c r="G17" s="4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3">
      <c r="A18" s="2"/>
      <c r="B18" s="2"/>
      <c r="C18" s="2"/>
      <c r="D18" s="4"/>
      <c r="E18" s="4"/>
      <c r="F18" s="4"/>
      <c r="G18" s="4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3">
      <c r="A19" s="2"/>
      <c r="B19" s="2"/>
      <c r="C19" s="2"/>
      <c r="D19" s="4"/>
      <c r="E19" s="4"/>
      <c r="F19" s="4"/>
      <c r="G19" s="4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3">
      <c r="A20" s="2"/>
      <c r="B20" s="2"/>
      <c r="C20" s="2"/>
      <c r="D20" s="4"/>
      <c r="E20" s="4"/>
      <c r="F20" s="4"/>
      <c r="G20" s="4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3">
      <c r="A21" s="2"/>
      <c r="B21" s="2"/>
      <c r="C21" s="2"/>
      <c r="D21" s="4"/>
      <c r="E21" s="4"/>
      <c r="F21" s="4"/>
      <c r="G21" s="4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3">
      <c r="A22" s="2"/>
      <c r="B22" s="2"/>
      <c r="C22" s="2"/>
      <c r="D22" s="4"/>
      <c r="E22" s="4"/>
      <c r="F22" s="4"/>
      <c r="G22" s="4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3">
      <c r="A23" s="2"/>
      <c r="B23" s="2"/>
      <c r="C23" s="2"/>
      <c r="D23" s="4"/>
      <c r="E23" s="4"/>
      <c r="F23" s="4"/>
      <c r="G23" s="4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3">
      <c r="A24" s="2"/>
      <c r="B24" s="2"/>
      <c r="C24" s="2"/>
      <c r="D24" s="4"/>
      <c r="E24" s="4"/>
      <c r="F24" s="4"/>
      <c r="G24" s="4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3">
      <c r="A25" s="5"/>
      <c r="B25" s="5"/>
      <c r="C25" s="8" t="s">
        <v>382</v>
      </c>
      <c r="D25" s="5">
        <f>SUBTOTAL(9,D5:D24)</f>
        <v>1.86</v>
      </c>
      <c r="E25" s="5">
        <f>SUBTOTAL(9,E5:E24)</f>
        <v>96.84</v>
      </c>
      <c r="F25" s="5">
        <f>SUBTOTAL(9,F5:F24)</f>
        <v>1.1000000000000001</v>
      </c>
      <c r="G25" s="5">
        <f>SUBTOTAL(9,G5:G24)</f>
        <v>35.96</v>
      </c>
      <c r="H25" s="5"/>
      <c r="I25" s="6">
        <f>SUBTOTAL(9,I5:I24)</f>
        <v>0.33</v>
      </c>
      <c r="J25" s="6">
        <f>SUBTOTAL(9,J5:J24)</f>
        <v>10.3</v>
      </c>
      <c r="K25" s="6">
        <f>SUBTOTAL(9,K5:K24)</f>
        <v>0.27</v>
      </c>
      <c r="L25" s="6">
        <f>SUBTOTAL(9,L5:L24)</f>
        <v>5.75</v>
      </c>
      <c r="M25" s="5"/>
      <c r="N25" s="5"/>
      <c r="O25" s="5"/>
      <c r="P25" s="5"/>
    </row>
    <row r="26" spans="1:16" x14ac:dyDescent="0.3">
      <c r="C26" t="s">
        <v>383</v>
      </c>
      <c r="D26" s="9">
        <f ca="1">TODAY()</f>
        <v>45834</v>
      </c>
    </row>
    <row r="27" spans="1:16" x14ac:dyDescent="0.3">
      <c r="C27" t="s">
        <v>384</v>
      </c>
      <c r="D27" s="9">
        <v>47574</v>
      </c>
    </row>
  </sheetData>
  <sheetProtection algorithmName="SHA-512" hashValue="ej12Y8ik0wvfHPMMKM0uRfEYYh8EMSc4QYt+bY+SScmnmYsYaRXvcpzGOtLVBqKN2oy0z798buRUnLbc4aOkiA==" saltValue="ZCzmA0sxQHNv+CNM7/o1yQ==" spinCount="100000" sheet="1" objects="1" scenarios="1"/>
  <mergeCells count="9">
    <mergeCell ref="M3:M4"/>
    <mergeCell ref="I3:J3"/>
    <mergeCell ref="K3:L3"/>
    <mergeCell ref="C3:C4"/>
    <mergeCell ref="B3:B4"/>
    <mergeCell ref="A3:A4"/>
    <mergeCell ref="D3:E3"/>
    <mergeCell ref="F3:G3"/>
    <mergeCell ref="H3:H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8823-17BD-4FD1-BDA1-8A858C980EF1}">
  <dimension ref="A2:E8"/>
  <sheetViews>
    <sheetView tabSelected="1" workbookViewId="0">
      <selection activeCell="E6" sqref="E6"/>
    </sheetView>
  </sheetViews>
  <sheetFormatPr defaultRowHeight="14.4" x14ac:dyDescent="0.3"/>
  <cols>
    <col min="1" max="1" width="40.5546875" bestFit="1" customWidth="1"/>
    <col min="2" max="5" width="25.77734375" customWidth="1"/>
  </cols>
  <sheetData>
    <row r="2" spans="1:5" x14ac:dyDescent="0.3">
      <c r="A2" s="26" t="s">
        <v>431</v>
      </c>
      <c r="B2" s="33"/>
      <c r="C2" s="33"/>
      <c r="D2" s="33"/>
      <c r="E2" s="34"/>
    </row>
    <row r="3" spans="1:5" x14ac:dyDescent="0.3">
      <c r="A3" s="42" t="s">
        <v>430</v>
      </c>
      <c r="B3" s="48" t="s">
        <v>470</v>
      </c>
      <c r="C3" s="48"/>
      <c r="D3" s="48" t="s">
        <v>471</v>
      </c>
      <c r="E3" s="48"/>
    </row>
    <row r="4" spans="1:5" x14ac:dyDescent="0.3">
      <c r="A4" s="43"/>
      <c r="B4" s="8" t="s">
        <v>419</v>
      </c>
      <c r="C4" s="8" t="s">
        <v>420</v>
      </c>
      <c r="D4" s="8" t="s">
        <v>419</v>
      </c>
      <c r="E4" s="8" t="s">
        <v>421</v>
      </c>
    </row>
    <row r="5" spans="1:5" x14ac:dyDescent="0.3">
      <c r="A5" s="2" t="s">
        <v>413</v>
      </c>
      <c r="B5" s="4">
        <f>'Mitigation - Totals'!C8</f>
        <v>12.928683985031517</v>
      </c>
      <c r="C5" s="4">
        <f>'Mitigation - Totals'!D8</f>
        <v>143.65204427812287</v>
      </c>
      <c r="D5" s="4">
        <f>'Mitigation - Totals'!E8</f>
        <v>6.7474395516095207</v>
      </c>
      <c r="E5" s="4">
        <f>'Mitigation - Totals'!F8</f>
        <v>269.89758206437489</v>
      </c>
    </row>
    <row r="6" spans="1:5" x14ac:dyDescent="0.3">
      <c r="A6" s="2" t="s">
        <v>416</v>
      </c>
      <c r="B6" s="4">
        <f>'Planning applications'!D25</f>
        <v>1.86</v>
      </c>
      <c r="C6" s="4">
        <f>'Planning applications'!E25</f>
        <v>96.84</v>
      </c>
      <c r="D6" s="4">
        <f>'Planning applications'!F25</f>
        <v>1.1000000000000001</v>
      </c>
      <c r="E6" s="4">
        <f>'Planning applications'!G25</f>
        <v>35.96</v>
      </c>
    </row>
    <row r="7" spans="1:5" x14ac:dyDescent="0.3">
      <c r="A7" s="2" t="s">
        <v>415</v>
      </c>
      <c r="B7" s="4">
        <f>'Planning applications'!I25</f>
        <v>0.33</v>
      </c>
      <c r="C7" s="4">
        <f>'Planning applications'!J25</f>
        <v>10.3</v>
      </c>
      <c r="D7" s="4">
        <f>'Planning applications'!K25</f>
        <v>0.27</v>
      </c>
      <c r="E7" s="4">
        <f>'Planning applications'!L25</f>
        <v>5.75</v>
      </c>
    </row>
    <row r="8" spans="1:5" x14ac:dyDescent="0.3">
      <c r="A8" s="8" t="s">
        <v>414</v>
      </c>
      <c r="B8" s="6">
        <f>B5-(B6+B7)</f>
        <v>10.738683985031518</v>
      </c>
      <c r="C8" s="6">
        <f t="shared" ref="C8:E8" si="0">C5-(C6+C7)</f>
        <v>36.512044278122872</v>
      </c>
      <c r="D8" s="6">
        <f t="shared" si="0"/>
        <v>5.3774395516095206</v>
      </c>
      <c r="E8" s="6">
        <f t="shared" si="0"/>
        <v>228.18758206437488</v>
      </c>
    </row>
  </sheetData>
  <sheetProtection algorithmName="SHA-512" hashValue="uN6WL4tvop98Gfl7SwtvXVHuKUqNEaNQcz8oB+saIRAC5Tc7ZNHyAvCCreKj7mZy9A+8aTG8lp+8y2C6V2hENQ==" saltValue="Hd/Tc6QoT8tkTJ3M9WVC6g==" spinCount="100000" sheet="1" objects="1" scenarios="1" selectLockedCells="1" selectUnlockedCells="1"/>
  <mergeCells count="3">
    <mergeCell ref="B3:C3"/>
    <mergeCell ref="D3:E3"/>
    <mergeCell ref="A3:A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6247012DD59246AC9A2E0B9F8B119E" ma:contentTypeVersion="17" ma:contentTypeDescription="Create a new document." ma:contentTypeScope="" ma:versionID="3f22cb7ad4ab8fa3424a09f997142081">
  <xsd:schema xmlns:xsd="http://www.w3.org/2001/XMLSchema" xmlns:xs="http://www.w3.org/2001/XMLSchema" xmlns:p="http://schemas.microsoft.com/office/2006/metadata/properties" xmlns:ns2="45d83f3e-423d-4c77-bdc6-52ab2f77f3ab" xmlns:ns3="040f8ac7-ec59-4729-8e80-9d4773da74a3" targetNamespace="http://schemas.microsoft.com/office/2006/metadata/properties" ma:root="true" ma:fieldsID="173378d9410f3a9dd32b24a08ee1ebee" ns2:_="" ns3:_="">
    <xsd:import namespace="45d83f3e-423d-4c77-bdc6-52ab2f77f3ab"/>
    <xsd:import namespace="040f8ac7-ec59-4729-8e80-9d4773da7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83f3e-423d-4c77-bdc6-52ab2f77f3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f8ac7-ec59-4729-8e80-9d4773da74a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8d06349-2b38-4568-994f-1233c2015bc6}" ma:internalName="TaxCatchAll" ma:showField="CatchAllData" ma:web="040f8ac7-ec59-4729-8e80-9d4773da7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d83f3e-423d-4c77-bdc6-52ab2f77f3ab">
      <Terms xmlns="http://schemas.microsoft.com/office/infopath/2007/PartnerControls"/>
    </lcf76f155ced4ddcb4097134ff3c332f>
    <TaxCatchAll xmlns="040f8ac7-ec59-4729-8e80-9d4773da74a3" xsi:nil="true"/>
  </documentManagement>
</p:properties>
</file>

<file path=customXml/itemProps1.xml><?xml version="1.0" encoding="utf-8"?>
<ds:datastoreItem xmlns:ds="http://schemas.openxmlformats.org/officeDocument/2006/customXml" ds:itemID="{01E197EC-77DE-4456-B9E3-68EC348E0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d83f3e-423d-4c77-bdc6-52ab2f77f3ab"/>
    <ds:schemaRef ds:uri="040f8ac7-ec59-4729-8e80-9d4773da7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2131DE-5E12-4478-9491-F0E1404FD9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E78439-7838-45DA-9A9F-DBB7101D4F70}">
  <ds:schemaRefs>
    <ds:schemaRef ds:uri="http://schemas.microsoft.com/office/2006/metadata/properties"/>
    <ds:schemaRef ds:uri="http://schemas.microsoft.com/office/infopath/2007/PartnerControls"/>
    <ds:schemaRef ds:uri="45d83f3e-423d-4c77-bdc6-52ab2f77f3ab"/>
    <ds:schemaRef ds:uri="040f8ac7-ec59-4729-8e80-9d4773da74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Background data</vt:lpstr>
      <vt:lpstr>Mitigation - Retrofitting</vt:lpstr>
      <vt:lpstr>Mitigation - Totals</vt:lpstr>
      <vt:lpstr>Planning applications</vt:lpstr>
      <vt:lpstr>Credits - Totals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Harriet Turner</dc:creator>
  <cp:keywords/>
  <dc:description/>
  <cp:lastModifiedBy>Harriet Turner</cp:lastModifiedBy>
  <cp:revision/>
  <cp:lastPrinted>2025-06-19T09:59:07Z</cp:lastPrinted>
  <dcterms:created xsi:type="dcterms:W3CDTF">2024-06-14T07:12:12Z</dcterms:created>
  <dcterms:modified xsi:type="dcterms:W3CDTF">2025-06-26T08:12:10Z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0x010100EA6247012DD59246AC9A2E0B9F8B119E</vt:lpwstr>
  </property>
  <property fmtid="{D5CDD505-2E9C-101B-9397-08002B2CF9AE}" pid="3" name="MediaServiceImageTags">
    <vt:lpwstr/>
  </property>
</Properties>
</file>